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one4u.sharepoint.com/sites/LICITACIONHW2020/Shared Documents/General/LICITACION EQUIPOS IOS 2021_C12_1500/3 PLIEGOS/PLIEGOS LICITACION IOS 2021_C12_1500/"/>
    </mc:Choice>
  </mc:AlternateContent>
  <xr:revisionPtr revIDLastSave="963" documentId="8_{2965B3FD-75DB-485F-8DE7-BD99D32D8467}" xr6:coauthVersionLast="45" xr6:coauthVersionMax="45" xr10:uidLastSave="{BF835C56-3113-4F0D-9937-FB66300970F5}"/>
  <bookViews>
    <workbookView xWindow="-28920" yWindow="-1290" windowWidth="29040" windowHeight="15840" tabRatio="635" firstSheet="5" activeTab="5" xr2:uid="{00000000-000D-0000-FFFF-FFFF00000000}"/>
  </bookViews>
  <sheets>
    <sheet name="Equipos en Stock_2015dic" sheetId="36" state="hidden" r:id="rId1"/>
    <sheet name="LOTE Surfaces " sheetId="50" state="hidden" r:id="rId2"/>
    <sheet name="LOTE 2 Perifericos" sheetId="49" state="hidden" r:id="rId3"/>
    <sheet name="LOTE 4  IOS" sheetId="53" state="hidden" r:id="rId4"/>
    <sheet name="LOTE 5 Android " sheetId="52" state="hidden" r:id="rId5"/>
    <sheet name="EQUIPOS IOS" sheetId="60" r:id="rId6"/>
    <sheet name="LOTE 3 Otros" sheetId="51" state="hidden" r:id="rId7"/>
    <sheet name="Estim LOTE 4  IOS Old" sheetId="55" state="hidden" r:id="rId8"/>
    <sheet name="Estim LOTE 5 Android Old " sheetId="56" state="hidden" r:id="rId9"/>
    <sheet name="Hoja Pedido" sheetId="29" state="hidden" r:id="rId10"/>
    <sheet name="Carrito Compra" sheetId="28" state="hidden" r:id="rId11"/>
    <sheet name="Control renting" sheetId="32" state="hidden" r:id="rId12"/>
    <sheet name="N4" sheetId="37" state="hidden" r:id="rId13"/>
    <sheet name="Hoja Pedido (2)" sheetId="30" state="hidden" r:id="rId14"/>
    <sheet name="CLIENTES" sheetId="33" state="hidden" r:id="rId15"/>
  </sheets>
  <definedNames>
    <definedName name="_xlnm._FilterDatabase" localSheetId="14" hidden="1">CLIENTES!$A$1:$E$98</definedName>
    <definedName name="_xlnm._FilterDatabase" localSheetId="0" hidden="1">'Equipos en Stock_2015dic'!$A$1:$Q$23</definedName>
    <definedName name="_xlnm._FilterDatabase" localSheetId="5" hidden="1">'EQUIPOS IOS'!$A$1:$F$17</definedName>
    <definedName name="_xlnm._FilterDatabase" localSheetId="7" hidden="1">'Estim LOTE 4  IOS Old'!$A$1:$K$15</definedName>
    <definedName name="_xlnm._FilterDatabase" localSheetId="8" hidden="1">'Estim LOTE 5 Android Old '!$A$1:$K$14</definedName>
    <definedName name="_xlnm._FilterDatabase" localSheetId="2" hidden="1">'LOTE 2 Perifericos'!$A$1:$G$17</definedName>
    <definedName name="_xlnm._FilterDatabase" localSheetId="6" hidden="1">'LOTE 3 Otros'!$A$1:$G$7</definedName>
    <definedName name="_xlnm._FilterDatabase" localSheetId="3" hidden="1">'LOTE 4  IOS'!$A$1:$G$15</definedName>
    <definedName name="_xlnm._FilterDatabase" localSheetId="4" hidden="1">'LOTE 5 Android '!$A$1:$G$13</definedName>
    <definedName name="_xlnm._FilterDatabase" localSheetId="1" hidden="1">'LOTE Surfaces '!$A$1:$G$12</definedName>
    <definedName name="_xlnm.Print_Area" localSheetId="5">'EQUIPOS IOS'!$A$1:$E$18</definedName>
    <definedName name="_xlnm.Print_Area" localSheetId="7">'Estim LOTE 4  IOS Old'!$A$1:$J$17</definedName>
    <definedName name="_xlnm.Print_Area" localSheetId="8">'Estim LOTE 5 Android Old '!$A$1:$J$16</definedName>
    <definedName name="_xlnm.Print_Area" localSheetId="9">'Hoja Pedido'!$A$1:$K$77</definedName>
    <definedName name="_xlnm.Print_Area" localSheetId="13">'Hoja Pedido (2)'!$A$1:$K$74</definedName>
    <definedName name="_xlnm.Print_Area" localSheetId="2">'LOTE 2 Perifericos'!$A$1:$F$16</definedName>
    <definedName name="_xlnm.Print_Area" localSheetId="6">'LOTE 3 Otros'!$A$1:$E$18</definedName>
    <definedName name="_xlnm.Print_Area" localSheetId="3">'LOTE 4  IOS'!$A$1:$F$17</definedName>
    <definedName name="_xlnm.Print_Area" localSheetId="4">'LOTE 5 Android '!$A$1:$F$15</definedName>
    <definedName name="_xlnm.Print_Area" localSheetId="1">'LOTE Surfaces '!$A$1:$G$12</definedName>
    <definedName name="catalogo" localSheetId="0">#REF!</definedName>
    <definedName name="catalogo" localSheetId="5">#REF!</definedName>
    <definedName name="catalogo" localSheetId="7">#REF!</definedName>
    <definedName name="catalogo" localSheetId="8">#REF!</definedName>
    <definedName name="catalogo" localSheetId="2">#REF!</definedName>
    <definedName name="catalogo" localSheetId="6">#REF!</definedName>
    <definedName name="catalogo" localSheetId="3">#REF!</definedName>
    <definedName name="catalogo" localSheetId="4">#REF!</definedName>
    <definedName name="catalogo" localSheetId="1">#REF!</definedName>
    <definedName name="catalogo">#REF!</definedName>
    <definedName name="CLIENTES">CLIENTES!$A$2:$C$72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" i="60" l="1"/>
  <c r="H11" i="60"/>
  <c r="H12" i="60"/>
  <c r="H13" i="60"/>
  <c r="H14" i="60"/>
  <c r="H17" i="60"/>
  <c r="H18" i="60"/>
  <c r="H9" i="60"/>
  <c r="G2" i="60" l="1"/>
  <c r="G9" i="60"/>
  <c r="G10" i="60"/>
  <c r="G12" i="60"/>
  <c r="G13" i="60"/>
  <c r="G14" i="60"/>
  <c r="G6" i="60"/>
  <c r="G7" i="60"/>
  <c r="G8" i="60"/>
  <c r="G4" i="60"/>
  <c r="H15" i="60" l="1"/>
  <c r="H16" i="60"/>
  <c r="D7" i="60"/>
  <c r="D9" i="60"/>
  <c r="D10" i="60"/>
  <c r="D12" i="60"/>
  <c r="D13" i="60"/>
  <c r="D14" i="60"/>
  <c r="H4" i="60" l="1"/>
  <c r="H8" i="60"/>
  <c r="H6" i="60"/>
  <c r="H10" i="60"/>
  <c r="H2" i="60"/>
  <c r="H3" i="60"/>
  <c r="H5" i="60"/>
  <c r="D4" i="60"/>
  <c r="D6" i="60"/>
  <c r="D8" i="60"/>
  <c r="D17" i="60" l="1"/>
  <c r="G17" i="60"/>
  <c r="D16" i="60"/>
  <c r="G16" i="60"/>
  <c r="D15" i="60"/>
  <c r="G15" i="60"/>
  <c r="G11" i="60" l="1"/>
  <c r="D2" i="60"/>
  <c r="D3" i="60" l="1"/>
  <c r="G3" i="60"/>
  <c r="D5" i="60"/>
  <c r="G5" i="60"/>
  <c r="D11" i="60"/>
  <c r="G18" i="60"/>
  <c r="G20" i="60" l="1"/>
  <c r="H11" i="56" l="1"/>
  <c r="H10" i="56"/>
  <c r="H5" i="56" l="1"/>
  <c r="H6" i="56" s="1"/>
  <c r="I6" i="56" s="1"/>
  <c r="I5" i="56"/>
  <c r="H14" i="55"/>
  <c r="H13" i="55"/>
  <c r="H12" i="55"/>
  <c r="H11" i="55" l="1"/>
  <c r="H5" i="55"/>
  <c r="H3" i="55"/>
  <c r="I9" i="56" l="1"/>
  <c r="I10" i="56"/>
  <c r="I11" i="56"/>
  <c r="I12" i="56"/>
  <c r="I3" i="56"/>
  <c r="I4" i="56"/>
  <c r="I7" i="56"/>
  <c r="I8" i="56"/>
  <c r="I2" i="56"/>
  <c r="I7" i="55"/>
  <c r="I14" i="55"/>
  <c r="I13" i="55"/>
  <c r="I12" i="55"/>
  <c r="I11" i="55"/>
  <c r="I10" i="55"/>
  <c r="I9" i="55"/>
  <c r="I8" i="55"/>
  <c r="I3" i="55"/>
  <c r="I4" i="55"/>
  <c r="I5" i="55"/>
  <c r="I6" i="55"/>
  <c r="I2" i="55"/>
  <c r="I14" i="56" l="1"/>
  <c r="K12" i="56"/>
  <c r="K11" i="56"/>
  <c r="K10" i="56"/>
  <c r="K8" i="56"/>
  <c r="K7" i="56"/>
  <c r="K6" i="56"/>
  <c r="K4" i="56"/>
  <c r="K3" i="56"/>
  <c r="K2" i="56"/>
  <c r="K14" i="55"/>
  <c r="K13" i="55"/>
  <c r="K12" i="55"/>
  <c r="K10" i="55"/>
  <c r="K8" i="55"/>
  <c r="K6" i="55"/>
  <c r="K5" i="55"/>
  <c r="K4" i="55"/>
  <c r="K3" i="55"/>
  <c r="K2" i="55"/>
  <c r="I16" i="55"/>
  <c r="G11" i="52" l="1"/>
  <c r="G10" i="52"/>
  <c r="G9" i="52"/>
  <c r="G7" i="52"/>
  <c r="G6" i="52"/>
  <c r="G5" i="52"/>
  <c r="G4" i="52"/>
  <c r="G3" i="52"/>
  <c r="G2" i="52"/>
  <c r="G14" i="53"/>
  <c r="G13" i="53"/>
  <c r="G12" i="53"/>
  <c r="G10" i="53"/>
  <c r="G8" i="53"/>
  <c r="G6" i="53"/>
  <c r="G5" i="53"/>
  <c r="G4" i="53"/>
  <c r="G3" i="53"/>
  <c r="G2" i="53"/>
  <c r="E7" i="50"/>
  <c r="G16" i="51"/>
  <c r="G15" i="51"/>
  <c r="G14" i="51"/>
  <c r="G13" i="51"/>
  <c r="G12" i="51"/>
  <c r="G11" i="51"/>
  <c r="G10" i="51"/>
  <c r="G9" i="51"/>
  <c r="G8" i="51"/>
  <c r="G7" i="51"/>
  <c r="G6" i="51"/>
  <c r="G5" i="51"/>
  <c r="G4" i="51"/>
  <c r="G3" i="51"/>
  <c r="G2" i="51"/>
  <c r="G10" i="50"/>
  <c r="G9" i="50"/>
  <c r="G8" i="50"/>
  <c r="G7" i="50"/>
  <c r="G6" i="50"/>
  <c r="G5" i="50"/>
  <c r="G4" i="50"/>
  <c r="G3" i="50"/>
  <c r="G2" i="50"/>
  <c r="G14" i="49"/>
  <c r="G13" i="49"/>
  <c r="G12" i="49"/>
  <c r="G11" i="49"/>
  <c r="G10" i="49"/>
  <c r="G9" i="49"/>
  <c r="G8" i="49"/>
  <c r="G7" i="49"/>
  <c r="G6" i="49"/>
  <c r="G5" i="49"/>
  <c r="G4" i="49"/>
  <c r="G3" i="49"/>
  <c r="G2" i="49"/>
  <c r="E2" i="52"/>
  <c r="E3" i="52"/>
  <c r="E4" i="52"/>
  <c r="E5" i="52"/>
  <c r="E6" i="52"/>
  <c r="E7" i="52"/>
  <c r="D9" i="52"/>
  <c r="E9" i="52" s="1"/>
  <c r="D10" i="52"/>
  <c r="E10" i="52" s="1"/>
  <c r="E11" i="52"/>
  <c r="E3" i="53"/>
  <c r="E5" i="53"/>
  <c r="E6" i="53"/>
  <c r="D3" i="49"/>
  <c r="D7" i="49"/>
  <c r="E7" i="49"/>
  <c r="D8" i="49"/>
  <c r="E8" i="49" s="1"/>
  <c r="D9" i="49"/>
  <c r="E9" i="49" s="1"/>
  <c r="E2" i="49"/>
  <c r="E4" i="49"/>
  <c r="E5" i="49"/>
  <c r="E6" i="49"/>
  <c r="E10" i="49"/>
  <c r="E12" i="49"/>
  <c r="E14" i="53"/>
  <c r="E2" i="50"/>
  <c r="E3" i="50"/>
  <c r="E4" i="50"/>
  <c r="E5" i="50"/>
  <c r="E6" i="50"/>
  <c r="E8" i="50"/>
  <c r="E9" i="50"/>
  <c r="E10" i="50"/>
  <c r="E16" i="51"/>
  <c r="E15" i="51"/>
  <c r="E3" i="51"/>
  <c r="E4" i="51"/>
  <c r="E2" i="51"/>
  <c r="E5" i="51"/>
  <c r="E6" i="51"/>
  <c r="E7" i="51"/>
  <c r="E8" i="51"/>
  <c r="E9" i="51"/>
  <c r="E10" i="51"/>
  <c r="E11" i="51"/>
  <c r="E12" i="51"/>
  <c r="E13" i="51"/>
  <c r="E14" i="51"/>
  <c r="D65" i="30"/>
  <c r="C65" i="30"/>
  <c r="D64" i="30"/>
  <c r="C64" i="30"/>
  <c r="D63" i="30"/>
  <c r="C63" i="30"/>
  <c r="D62" i="30"/>
  <c r="C62" i="30"/>
  <c r="D61" i="30"/>
  <c r="C61" i="30"/>
  <c r="D60" i="30"/>
  <c r="C60" i="30"/>
  <c r="D59" i="30"/>
  <c r="C59" i="30"/>
  <c r="C58" i="30"/>
  <c r="B57" i="30"/>
  <c r="C52" i="30"/>
  <c r="C51" i="30"/>
  <c r="C50" i="30"/>
  <c r="C49" i="30"/>
  <c r="C48" i="30"/>
  <c r="C47" i="30"/>
  <c r="C46" i="30"/>
  <c r="C45" i="30"/>
  <c r="C44" i="30"/>
  <c r="C43" i="30"/>
  <c r="C42" i="30"/>
  <c r="C41" i="30"/>
  <c r="C40" i="30"/>
  <c r="C39" i="30"/>
  <c r="C38" i="30"/>
  <c r="C37" i="30"/>
  <c r="C36" i="30"/>
  <c r="C35" i="30"/>
  <c r="C34" i="30"/>
  <c r="C33" i="30"/>
  <c r="C32" i="30"/>
  <c r="C31" i="30"/>
  <c r="C30" i="30"/>
  <c r="H25" i="30"/>
  <c r="D25" i="30"/>
  <c r="H24" i="30"/>
  <c r="D24" i="30"/>
  <c r="D23" i="30"/>
  <c r="D22" i="30"/>
  <c r="H21" i="30"/>
  <c r="D21" i="30"/>
  <c r="H20" i="30"/>
  <c r="D20" i="30"/>
  <c r="H17" i="30"/>
  <c r="D17" i="30"/>
  <c r="H16" i="30"/>
  <c r="D16" i="30"/>
  <c r="D15" i="30"/>
  <c r="H12" i="30"/>
  <c r="H11" i="30"/>
  <c r="E11" i="30"/>
  <c r="D11" i="30" s="1"/>
  <c r="H10" i="30"/>
  <c r="D10" i="30"/>
  <c r="D9" i="30"/>
  <c r="I6" i="30"/>
  <c r="H17" i="29"/>
  <c r="H15" i="30" s="1"/>
  <c r="D13" i="29"/>
  <c r="D12" i="30" s="1"/>
  <c r="H23" i="36"/>
  <c r="J23" i="36" s="1"/>
  <c r="H22" i="36"/>
  <c r="J22" i="36" s="1"/>
  <c r="H21" i="36"/>
  <c r="J21" i="36" s="1"/>
  <c r="H20" i="36"/>
  <c r="J20" i="36" s="1"/>
  <c r="H18" i="36"/>
  <c r="J18" i="36" s="1"/>
  <c r="H17" i="36"/>
  <c r="J17" i="36" s="1"/>
  <c r="H16" i="36"/>
  <c r="J16" i="36" s="1"/>
  <c r="H15" i="36"/>
  <c r="J15" i="36" s="1"/>
  <c r="H13" i="36"/>
  <c r="J13" i="36" s="1"/>
  <c r="H10" i="36"/>
  <c r="J10" i="36" s="1"/>
  <c r="H7" i="36"/>
  <c r="J7" i="36" s="1"/>
  <c r="J6" i="36"/>
  <c r="H4" i="36"/>
  <c r="H2" i="36"/>
  <c r="D15" i="28"/>
  <c r="G12" i="28"/>
  <c r="C4" i="28"/>
  <c r="B4" i="28"/>
  <c r="D32" i="30" s="1"/>
  <c r="B34" i="28"/>
  <c r="H34" i="28" s="1"/>
  <c r="C34" i="28"/>
  <c r="D13" i="28"/>
  <c r="I4" i="36"/>
  <c r="B23" i="28"/>
  <c r="D54" i="29" s="1"/>
  <c r="G20" i="28"/>
  <c r="G13" i="28"/>
  <c r="E3" i="28"/>
  <c r="E13" i="28"/>
  <c r="F26" i="28"/>
  <c r="B9" i="28"/>
  <c r="D40" i="29" s="1"/>
  <c r="B16" i="28"/>
  <c r="D44" i="30" s="1"/>
  <c r="G22" i="28"/>
  <c r="D34" i="28"/>
  <c r="D25" i="28"/>
  <c r="B30" i="28"/>
  <c r="C7" i="28"/>
  <c r="B7" i="28"/>
  <c r="D38" i="29" s="1"/>
  <c r="G7" i="28"/>
  <c r="E10" i="28"/>
  <c r="B32" i="28"/>
  <c r="C32" i="28"/>
  <c r="G3" i="28"/>
  <c r="F23" i="28"/>
  <c r="D17" i="28"/>
  <c r="C24" i="28"/>
  <c r="B24" i="28"/>
  <c r="E55" i="29" s="1"/>
  <c r="F55" i="29" s="1"/>
  <c r="B21" i="28"/>
  <c r="D52" i="29" s="1"/>
  <c r="F4" i="28"/>
  <c r="D14" i="28"/>
  <c r="E27" i="28"/>
  <c r="D3" i="28"/>
  <c r="E20" i="28"/>
  <c r="F9" i="28"/>
  <c r="E14" i="28"/>
  <c r="E21" i="28"/>
  <c r="G26" i="28"/>
  <c r="D19" i="28"/>
  <c r="G4" i="28"/>
  <c r="C23" i="28"/>
  <c r="E18" i="28"/>
  <c r="G16" i="28"/>
  <c r="C16" i="28"/>
  <c r="B19" i="28"/>
  <c r="E47" i="30" s="1"/>
  <c r="D30" i="28"/>
  <c r="G17" i="28"/>
  <c r="B17" i="28"/>
  <c r="E48" i="29" s="1"/>
  <c r="C17" i="28"/>
  <c r="G32" i="28"/>
  <c r="F18" i="28"/>
  <c r="F2" i="28"/>
  <c r="E24" i="28"/>
  <c r="D29" i="28"/>
  <c r="F22" i="28"/>
  <c r="I2" i="36"/>
  <c r="J2" i="36" s="1"/>
  <c r="E23" i="28"/>
  <c r="F13" i="28"/>
  <c r="B25" i="28"/>
  <c r="C25" i="28"/>
  <c r="B15" i="28"/>
  <c r="D43" i="30" s="1"/>
  <c r="E33" i="28"/>
  <c r="G10" i="28"/>
  <c r="E25" i="28"/>
  <c r="C22" i="28"/>
  <c r="F27" i="28"/>
  <c r="C14" i="28"/>
  <c r="B14" i="28"/>
  <c r="E42" i="30" s="1"/>
  <c r="E4" i="28"/>
  <c r="C9" i="28"/>
  <c r="F21" i="28"/>
  <c r="C30" i="28"/>
  <c r="J30" i="28" s="1"/>
  <c r="K30" i="28" s="1"/>
  <c r="G30" i="28"/>
  <c r="F16" i="28"/>
  <c r="G31" i="28"/>
  <c r="B6" i="28"/>
  <c r="D37" i="29" s="1"/>
  <c r="E2" i="28"/>
  <c r="B13" i="28"/>
  <c r="D44" i="29" s="1"/>
  <c r="G14" i="28"/>
  <c r="G21" i="28"/>
  <c r="E11" i="28"/>
  <c r="D32" i="28"/>
  <c r="G8" i="28"/>
  <c r="G33" i="28"/>
  <c r="B33" i="28"/>
  <c r="C33" i="28"/>
  <c r="B5" i="28"/>
  <c r="E36" i="29" s="1"/>
  <c r="G2" i="28"/>
  <c r="B2" i="28"/>
  <c r="D30" i="30" s="1"/>
  <c r="C2" i="28"/>
  <c r="D18" i="28"/>
  <c r="E28" i="28"/>
  <c r="B26" i="28"/>
  <c r="E15" i="28"/>
  <c r="C18" i="28"/>
  <c r="B18" i="28"/>
  <c r="E49" i="29" s="1"/>
  <c r="G18" i="28"/>
  <c r="F12" i="28"/>
  <c r="E8" i="28"/>
  <c r="B3" i="28"/>
  <c r="D34" i="29" s="1"/>
  <c r="D5" i="28"/>
  <c r="F28" i="28"/>
  <c r="G9" i="28"/>
  <c r="D12" i="28"/>
  <c r="E29" i="28"/>
  <c r="E17" i="28"/>
  <c r="E5" i="28"/>
  <c r="C10" i="28"/>
  <c r="D31" i="28"/>
  <c r="C12" i="28"/>
  <c r="B12" i="28"/>
  <c r="D8" i="28"/>
  <c r="E34" i="28"/>
  <c r="G23" i="28"/>
  <c r="E22" i="28"/>
  <c r="D11" i="28"/>
  <c r="D20" i="28"/>
  <c r="C31" i="28"/>
  <c r="G27" i="28"/>
  <c r="F25" i="28"/>
  <c r="E6" i="28"/>
  <c r="F33" i="28"/>
  <c r="F19" i="28"/>
  <c r="D16" i="28"/>
  <c r="D4" i="28"/>
  <c r="F10" i="28"/>
  <c r="F5" i="28"/>
  <c r="D27" i="28"/>
  <c r="E30" i="28"/>
  <c r="E19" i="28"/>
  <c r="E26" i="28"/>
  <c r="B22" i="28"/>
  <c r="D53" i="29" s="1"/>
  <c r="G19" i="28"/>
  <c r="F7" i="28"/>
  <c r="D7" i="28"/>
  <c r="E16" i="28"/>
  <c r="G29" i="28"/>
  <c r="E9" i="28"/>
  <c r="G24" i="28"/>
  <c r="C8" i="28"/>
  <c r="D10" i="28"/>
  <c r="D23" i="28"/>
  <c r="D24" i="28"/>
  <c r="C28" i="28"/>
  <c r="B28" i="28"/>
  <c r="F15" i="28"/>
  <c r="G11" i="28"/>
  <c r="G25" i="28"/>
  <c r="D26" i="28"/>
  <c r="G5" i="28"/>
  <c r="F20" i="28"/>
  <c r="C3" i="28"/>
  <c r="F32" i="28"/>
  <c r="D33" i="28"/>
  <c r="E7" i="28"/>
  <c r="D9" i="28"/>
  <c r="D22" i="28"/>
  <c r="B31" i="28"/>
  <c r="H31" i="28" s="1"/>
  <c r="I31" i="28" s="1"/>
  <c r="E31" i="28"/>
  <c r="E12" i="28"/>
  <c r="C29" i="28"/>
  <c r="D28" i="28"/>
  <c r="C15" i="28"/>
  <c r="D6" i="28"/>
  <c r="F24" i="28"/>
  <c r="C5" i="28"/>
  <c r="C6" i="28"/>
  <c r="G15" i="28"/>
  <c r="G28" i="28"/>
  <c r="E32" i="28"/>
  <c r="B27" i="28"/>
  <c r="C27" i="28"/>
  <c r="B11" i="28"/>
  <c r="D39" i="30" s="1"/>
  <c r="C21" i="28"/>
  <c r="C11" i="28"/>
  <c r="F14" i="28"/>
  <c r="D35" i="29"/>
  <c r="D2" i="28"/>
  <c r="D21" i="28"/>
  <c r="F17" i="28"/>
  <c r="C20" i="28"/>
  <c r="B20" i="28"/>
  <c r="E48" i="30" s="1"/>
  <c r="C13" i="28"/>
  <c r="G6" i="28"/>
  <c r="F8" i="28"/>
  <c r="C19" i="28"/>
  <c r="F29" i="28"/>
  <c r="F11" i="28"/>
  <c r="C26" i="28"/>
  <c r="B10" i="28"/>
  <c r="E41" i="29" s="1"/>
  <c r="I41" i="29" s="1"/>
  <c r="B29" i="28"/>
  <c r="F6" i="28"/>
  <c r="F34" i="28"/>
  <c r="B8" i="28"/>
  <c r="E39" i="29" s="1"/>
  <c r="F30" i="28"/>
  <c r="G34" i="28"/>
  <c r="F3" i="28"/>
  <c r="F31" i="28"/>
  <c r="H9" i="28"/>
  <c r="I9" i="28" s="1"/>
  <c r="D33" i="29"/>
  <c r="J9" i="28"/>
  <c r="K9" i="28"/>
  <c r="D46" i="30"/>
  <c r="E32" i="30"/>
  <c r="F32" i="30" s="1"/>
  <c r="E4" i="53"/>
  <c r="D41" i="29"/>
  <c r="D49" i="29"/>
  <c r="E38" i="30"/>
  <c r="I38" i="30" s="1"/>
  <c r="E2" i="53"/>
  <c r="E10" i="53"/>
  <c r="E8" i="53"/>
  <c r="E12" i="53"/>
  <c r="E13" i="53"/>
  <c r="E11" i="49"/>
  <c r="E14" i="49"/>
  <c r="E3" i="49"/>
  <c r="E13" i="49"/>
  <c r="E35" i="30" l="1"/>
  <c r="H35" i="30" s="1"/>
  <c r="H41" i="29"/>
  <c r="D51" i="29"/>
  <c r="D35" i="30"/>
  <c r="J27" i="28"/>
  <c r="K27" i="28" s="1"/>
  <c r="J10" i="28"/>
  <c r="K10" i="28" s="1"/>
  <c r="D33" i="30"/>
  <c r="J29" i="28"/>
  <c r="K29" i="28" s="1"/>
  <c r="E46" i="30"/>
  <c r="I46" i="30" s="1"/>
  <c r="E35" i="29"/>
  <c r="I35" i="29" s="1"/>
  <c r="E38" i="29"/>
  <c r="I38" i="29" s="1"/>
  <c r="D47" i="30"/>
  <c r="D37" i="30"/>
  <c r="H7" i="28"/>
  <c r="E37" i="30"/>
  <c r="F37" i="30" s="1"/>
  <c r="J34" i="28"/>
  <c r="K34" i="28" s="1"/>
  <c r="E52" i="29"/>
  <c r="H52" i="29" s="1"/>
  <c r="H2" i="28"/>
  <c r="D45" i="29"/>
  <c r="H6" i="28"/>
  <c r="I6" i="28" s="1"/>
  <c r="H19" i="28"/>
  <c r="I19" i="28" s="1"/>
  <c r="E51" i="30"/>
  <c r="F51" i="30" s="1"/>
  <c r="H18" i="28"/>
  <c r="I18" i="28" s="1"/>
  <c r="J21" i="28"/>
  <c r="K21" i="28" s="1"/>
  <c r="H15" i="28"/>
  <c r="H21" i="28"/>
  <c r="H33" i="28"/>
  <c r="I33" i="28" s="1"/>
  <c r="J32" i="28"/>
  <c r="K32" i="28" s="1"/>
  <c r="D49" i="30"/>
  <c r="E43" i="30"/>
  <c r="F43" i="30" s="1"/>
  <c r="E37" i="29"/>
  <c r="I37" i="29" s="1"/>
  <c r="H26" i="28"/>
  <c r="I26" i="28" s="1"/>
  <c r="D46" i="29"/>
  <c r="E45" i="30"/>
  <c r="H45" i="30" s="1"/>
  <c r="J33" i="28"/>
  <c r="K33" i="28" s="1"/>
  <c r="H17" i="28"/>
  <c r="I17" i="28" s="1"/>
  <c r="H30" i="28"/>
  <c r="I30" i="28" s="1"/>
  <c r="F41" i="29"/>
  <c r="D48" i="30"/>
  <c r="E41" i="30"/>
  <c r="I32" i="30"/>
  <c r="E34" i="29"/>
  <c r="H34" i="29" s="1"/>
  <c r="H55" i="29"/>
  <c r="E44" i="29"/>
  <c r="H44" i="29" s="1"/>
  <c r="H13" i="28"/>
  <c r="I13" i="28" s="1"/>
  <c r="E31" i="30"/>
  <c r="D36" i="29"/>
  <c r="J13" i="28"/>
  <c r="K13" i="28" s="1"/>
  <c r="J12" i="28"/>
  <c r="K12" i="28" s="1"/>
  <c r="J2" i="28"/>
  <c r="K2" i="28" s="1"/>
  <c r="D50" i="29"/>
  <c r="J4" i="36"/>
  <c r="J24" i="28"/>
  <c r="K24" i="28" s="1"/>
  <c r="I7" i="28"/>
  <c r="E16" i="53"/>
  <c r="I36" i="29"/>
  <c r="F36" i="29"/>
  <c r="H36" i="29"/>
  <c r="H42" i="30"/>
  <c r="F42" i="30"/>
  <c r="I42" i="30"/>
  <c r="I48" i="30"/>
  <c r="H48" i="30"/>
  <c r="F48" i="30"/>
  <c r="H47" i="30"/>
  <c r="F47" i="30"/>
  <c r="F46" i="30"/>
  <c r="I55" i="29"/>
  <c r="D55" i="29"/>
  <c r="E39" i="30"/>
  <c r="E54" i="29"/>
  <c r="H23" i="28"/>
  <c r="I23" i="28" s="1"/>
  <c r="J16" i="28"/>
  <c r="K16" i="28" s="1"/>
  <c r="I15" i="28"/>
  <c r="H28" i="28"/>
  <c r="I28" i="28" s="1"/>
  <c r="H10" i="28"/>
  <c r="I10" i="28" s="1"/>
  <c r="I2" i="28"/>
  <c r="H46" i="30"/>
  <c r="H29" i="28"/>
  <c r="I29" i="28" s="1"/>
  <c r="H11" i="28"/>
  <c r="I11" i="28" s="1"/>
  <c r="I35" i="30"/>
  <c r="D42" i="29"/>
  <c r="D51" i="30"/>
  <c r="D31" i="30"/>
  <c r="E46" i="29"/>
  <c r="E45" i="29"/>
  <c r="E40" i="30"/>
  <c r="F40" i="30" s="1"/>
  <c r="D43" i="29"/>
  <c r="D42" i="30"/>
  <c r="E33" i="30"/>
  <c r="H32" i="28"/>
  <c r="I32" i="28" s="1"/>
  <c r="E16" i="49"/>
  <c r="E13" i="52"/>
  <c r="H22" i="28"/>
  <c r="I22" i="28" s="1"/>
  <c r="H14" i="28"/>
  <c r="I14" i="28" s="1"/>
  <c r="E49" i="30"/>
  <c r="F49" i="30" s="1"/>
  <c r="H24" i="28"/>
  <c r="I24" i="28" s="1"/>
  <c r="D41" i="30"/>
  <c r="F35" i="30"/>
  <c r="E51" i="29"/>
  <c r="J23" i="28"/>
  <c r="K23" i="28" s="1"/>
  <c r="E40" i="29"/>
  <c r="D38" i="30"/>
  <c r="D48" i="29"/>
  <c r="E52" i="30"/>
  <c r="F52" i="30" s="1"/>
  <c r="D36" i="30"/>
  <c r="J15" i="28"/>
  <c r="K15" i="28" s="1"/>
  <c r="I34" i="28"/>
  <c r="J20" i="28"/>
  <c r="K20" i="28" s="1"/>
  <c r="J31" i="28"/>
  <c r="K31" i="28" s="1"/>
  <c r="D52" i="30"/>
  <c r="J18" i="28"/>
  <c r="K18" i="28" s="1"/>
  <c r="J25" i="28"/>
  <c r="K25" i="28" s="1"/>
  <c r="J7" i="28"/>
  <c r="K7" i="28" s="1"/>
  <c r="H4" i="28"/>
  <c r="I4" i="28" s="1"/>
  <c r="E12" i="50"/>
  <c r="E18" i="51"/>
  <c r="I39" i="29"/>
  <c r="F39" i="29"/>
  <c r="H39" i="29"/>
  <c r="F48" i="29"/>
  <c r="H48" i="29"/>
  <c r="I48" i="29"/>
  <c r="I21" i="28"/>
  <c r="I40" i="30"/>
  <c r="H25" i="28"/>
  <c r="I25" i="28" s="1"/>
  <c r="J14" i="28"/>
  <c r="K14" i="28" s="1"/>
  <c r="J26" i="28"/>
  <c r="K26" i="28" s="1"/>
  <c r="F52" i="29"/>
  <c r="I52" i="29"/>
  <c r="E50" i="30"/>
  <c r="J22" i="28"/>
  <c r="K22" i="28" s="1"/>
  <c r="J17" i="28"/>
  <c r="K17" i="28" s="1"/>
  <c r="E34" i="30"/>
  <c r="J6" i="28"/>
  <c r="K6" i="28" s="1"/>
  <c r="J19" i="28"/>
  <c r="K19" i="28" s="1"/>
  <c r="E44" i="30"/>
  <c r="D47" i="29"/>
  <c r="I47" i="30"/>
  <c r="H38" i="30"/>
  <c r="E50" i="29"/>
  <c r="F45" i="30"/>
  <c r="J28" i="28"/>
  <c r="K28" i="28" s="1"/>
  <c r="H35" i="29"/>
  <c r="I34" i="29"/>
  <c r="D45" i="30"/>
  <c r="D50" i="30"/>
  <c r="H8" i="28"/>
  <c r="I8" i="28" s="1"/>
  <c r="J8" i="28"/>
  <c r="K8" i="28" s="1"/>
  <c r="E43" i="29"/>
  <c r="D34" i="30"/>
  <c r="E47" i="29"/>
  <c r="H20" i="28"/>
  <c r="I20" i="28" s="1"/>
  <c r="E42" i="29"/>
  <c r="J11" i="28"/>
  <c r="K11" i="28" s="1"/>
  <c r="J5" i="28"/>
  <c r="K5" i="28" s="1"/>
  <c r="H5" i="28"/>
  <c r="I5" i="28" s="1"/>
  <c r="E33" i="29"/>
  <c r="E30" i="30"/>
  <c r="H16" i="28"/>
  <c r="I16" i="28" s="1"/>
  <c r="J4" i="28"/>
  <c r="K4" i="28" s="1"/>
  <c r="I49" i="29"/>
  <c r="H49" i="29"/>
  <c r="F38" i="30"/>
  <c r="H32" i="30"/>
  <c r="F34" i="29"/>
  <c r="F35" i="29"/>
  <c r="E53" i="29"/>
  <c r="D40" i="30"/>
  <c r="E36" i="30"/>
  <c r="D39" i="29"/>
  <c r="F49" i="29"/>
  <c r="H27" i="28"/>
  <c r="I27" i="28" s="1"/>
  <c r="H12" i="28"/>
  <c r="I12" i="28" s="1"/>
  <c r="J3" i="28"/>
  <c r="K3" i="28" s="1"/>
  <c r="H3" i="28"/>
  <c r="I3" i="28" s="1"/>
  <c r="F38" i="29" l="1"/>
  <c r="H40" i="30"/>
  <c r="H38" i="29"/>
  <c r="I37" i="30"/>
  <c r="H37" i="29"/>
  <c r="H37" i="30"/>
  <c r="I45" i="30"/>
  <c r="I51" i="30"/>
  <c r="H51" i="30"/>
  <c r="I43" i="30"/>
  <c r="H43" i="30"/>
  <c r="F37" i="29"/>
  <c r="I44" i="29"/>
  <c r="F44" i="29"/>
  <c r="I31" i="30"/>
  <c r="F31" i="30"/>
  <c r="H31" i="30"/>
  <c r="H41" i="30"/>
  <c r="F41" i="30"/>
  <c r="I41" i="30"/>
  <c r="I40" i="29"/>
  <c r="H40" i="29"/>
  <c r="F40" i="29"/>
  <c r="H52" i="30"/>
  <c r="I52" i="30"/>
  <c r="H33" i="30"/>
  <c r="F33" i="30"/>
  <c r="I33" i="30"/>
  <c r="I45" i="29"/>
  <c r="H45" i="29"/>
  <c r="F45" i="29"/>
  <c r="H54" i="29"/>
  <c r="I54" i="29"/>
  <c r="F54" i="29"/>
  <c r="F51" i="29"/>
  <c r="H51" i="29"/>
  <c r="I51" i="29"/>
  <c r="H49" i="30"/>
  <c r="I49" i="30"/>
  <c r="F46" i="29"/>
  <c r="I46" i="29"/>
  <c r="H46" i="29"/>
  <c r="H39" i="30"/>
  <c r="F39" i="30"/>
  <c r="I39" i="30"/>
  <c r="H42" i="29"/>
  <c r="I42" i="29"/>
  <c r="F42" i="29"/>
  <c r="F36" i="30"/>
  <c r="I36" i="30"/>
  <c r="H36" i="30"/>
  <c r="H43" i="29"/>
  <c r="F43" i="29"/>
  <c r="I43" i="29"/>
  <c r="I34" i="30"/>
  <c r="H34" i="30"/>
  <c r="F34" i="30"/>
  <c r="F53" i="29"/>
  <c r="H53" i="29"/>
  <c r="I53" i="29"/>
  <c r="I33" i="29"/>
  <c r="F33" i="29"/>
  <c r="H33" i="29"/>
  <c r="I50" i="29"/>
  <c r="H50" i="29"/>
  <c r="F50" i="29"/>
  <c r="F30" i="30"/>
  <c r="I30" i="30"/>
  <c r="H30" i="30"/>
  <c r="H47" i="29"/>
  <c r="I47" i="29"/>
  <c r="F47" i="29"/>
  <c r="H44" i="30"/>
  <c r="I44" i="30"/>
  <c r="F44" i="30"/>
  <c r="F50" i="30"/>
  <c r="H50" i="30"/>
  <c r="I50" i="30"/>
  <c r="F70" i="30" l="1"/>
  <c r="F73" i="29"/>
  <c r="D18" i="60"/>
  <c r="D20" i="60" s="1"/>
  <c r="H20" i="6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Eduardo Suja López</author>
  </authors>
  <commentList>
    <comment ref="N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En substitución de 820.</t>
        </r>
      </text>
    </comment>
    <comment ref="N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Propuesta en substitución de 640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tc={3FE649BF-E6CD-4E57-97CE-EF06B5918D68}</author>
    <author>tc={32ADBD80-AB2A-4108-B748-783B2068C529}</author>
    <author>tc={C101937E-ECDB-49FE-9911-834A9AB3785E}</author>
    <author>tc={F3FF0ED5-0330-4D1F-8909-C6495E5D4EE7}</author>
    <author>tc={06BBEA84-9024-4AB4-AB93-D518C0F7C3E1}</author>
  </authors>
  <commentList>
    <comment ref="E2" authorId="0" shapeId="0" xr:uid="{3FE649BF-E6CD-4E57-97CE-EF06B5918D68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SIN Enterprise Edition</t>
      </text>
    </comment>
    <comment ref="A7" authorId="1" shapeId="0" xr:uid="{32ADBD80-AB2A-4108-B748-783B2068C529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Pdte. cambiar configuracion (Raul Martin)
Respuesta:
    Añadir el tema del KME para los demas modelos</t>
      </text>
    </comment>
    <comment ref="E7" authorId="2" shapeId="0" xr:uid="{C101937E-ECDB-49FE-9911-834A9AB3785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SIN Entreprise Edition</t>
      </text>
    </comment>
    <comment ref="G7" authorId="3" shapeId="0" xr:uid="{F3FF0ED5-0330-4D1F-8909-C6495E5D4EE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estima precio del Galaxy A40 CON Enterprise Edition</t>
      </text>
    </comment>
    <comment ref="H9" authorId="4" shapeId="0" xr:uid="{06BBEA84-9024-4AB4-AB93-D518C0F7C3E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revisara con Operaciones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Maria Alegre Barbarà</author>
    <author>Joan Maria Tarès Salazar</author>
  </authors>
  <commentList>
    <comment ref="I6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Indique su número de pedido</t>
        </r>
      </text>
    </comment>
    <comment ref="D10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Nombre del técnico que solicita el material</t>
        </r>
      </text>
    </comment>
    <comment ref="D11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Nombre del usuario del equipo</t>
        </r>
      </text>
    </comment>
    <comment ref="H11" authorId="0" shapeId="0" xr:uid="{00000000-0006-0000-0700-000004000000}">
      <text>
        <r>
          <rPr>
            <b/>
            <sz val="9"/>
            <color indexed="81"/>
            <rFont val="Tahoma"/>
            <family val="2"/>
          </rPr>
          <t>Centro de coste al que se deberá imputar el material</t>
        </r>
      </text>
    </comment>
    <comment ref="D12" authorId="0" shapeId="0" xr:uid="{00000000-0006-0000-0700-000005000000}">
      <text>
        <r>
          <rPr>
            <b/>
            <sz val="9"/>
            <color indexed="81"/>
            <rFont val="Tahoma"/>
            <family val="2"/>
          </rPr>
          <t>Empresa a la que permetenece el usuario final del equipo</t>
        </r>
      </text>
    </comment>
    <comment ref="H12" authorId="0" shapeId="0" xr:uid="{00000000-0006-0000-0700-000006000000}">
      <text>
        <r>
          <rPr>
            <b/>
            <sz val="9"/>
            <color indexed="81"/>
            <rFont val="Tahoma"/>
            <family val="2"/>
          </rPr>
          <t>Población/Explotación en la que se instala el material</t>
        </r>
      </text>
    </comment>
    <comment ref="D13" authorId="1" shapeId="0" xr:uid="{00000000-0006-0000-0700-000007000000}">
      <text>
        <r>
          <rPr>
            <b/>
            <sz val="9"/>
            <color indexed="81"/>
            <rFont val="Tahoma"/>
            <family val="2"/>
          </rPr>
          <t>CIF Empresa usuario, la sociedad que pagará el equipo</t>
        </r>
      </text>
    </comment>
    <comment ref="H13" authorId="1" shapeId="0" xr:uid="{00000000-0006-0000-0700-000008000000}">
      <text>
        <r>
          <rPr>
            <b/>
            <sz val="9"/>
            <color indexed="81"/>
            <rFont val="Tahoma"/>
            <family val="2"/>
          </rPr>
          <t>Fecha de la solicitud</t>
        </r>
      </text>
    </comment>
    <comment ref="D17" authorId="0" shapeId="0" xr:uid="{00000000-0006-0000-0700-000009000000}">
      <text>
        <r>
          <rPr>
            <b/>
            <sz val="9"/>
            <color indexed="81"/>
            <rFont val="Tahoma"/>
            <family val="2"/>
          </rPr>
          <t>Empresa a la que permetenece el usuario final del equipo</t>
        </r>
      </text>
    </comment>
    <comment ref="D23" authorId="0" shapeId="0" xr:uid="{00000000-0006-0000-0700-00000A000000}">
      <text>
        <r>
          <rPr>
            <b/>
            <sz val="9"/>
            <color indexed="81"/>
            <rFont val="Tahoma"/>
            <family val="2"/>
          </rPr>
          <t>Empresa a la que permetenece el usuario final del equipo</t>
        </r>
      </text>
    </comment>
    <comment ref="B59" authorId="0" shapeId="0" xr:uid="{00000000-0006-0000-0700-00000B000000}">
      <text>
        <r>
          <rPr>
            <b/>
            <sz val="9"/>
            <color indexed="81"/>
            <rFont val="Tahoma"/>
            <family val="2"/>
          </rPr>
          <t>Indique en este campo el número de oferta o alguna otra observación especifica</t>
        </r>
      </text>
    </comment>
    <comment ref="B70" authorId="0" shapeId="0" xr:uid="{00000000-0006-0000-0700-00000C000000}">
      <text>
        <r>
          <rPr>
            <b/>
            <sz val="9"/>
            <color indexed="81"/>
            <rFont val="Tahoma"/>
            <family val="2"/>
          </rPr>
          <t>Casilla reservada para Logistium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Maria Alegre Barbarà</author>
    <author>Joan Maria Tarès Salazar</author>
  </authors>
  <commentList>
    <comment ref="I3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Casilla reservada para Logistium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" authorId="0" shapeId="0" xr:uid="{00000000-0006-0000-0B00-000002000000}">
      <text>
        <r>
          <rPr>
            <b/>
            <sz val="9"/>
            <color indexed="81"/>
            <rFont val="Tahoma"/>
            <family val="2"/>
          </rPr>
          <t>Indique su número de pedido</t>
        </r>
      </text>
    </comment>
    <comment ref="D9" authorId="0" shapeId="0" xr:uid="{00000000-0006-0000-0B00-000003000000}">
      <text>
        <r>
          <rPr>
            <b/>
            <sz val="9"/>
            <color indexed="81"/>
            <rFont val="Tahoma"/>
            <family val="2"/>
          </rPr>
          <t>Nombre del técnico que solicita el material</t>
        </r>
      </text>
    </comment>
    <comment ref="D10" authorId="0" shapeId="0" xr:uid="{00000000-0006-0000-0B00-000004000000}">
      <text>
        <r>
          <rPr>
            <b/>
            <sz val="9"/>
            <color indexed="81"/>
            <rFont val="Tahoma"/>
            <family val="2"/>
          </rPr>
          <t>Nombre del usuario del equipo</t>
        </r>
      </text>
    </comment>
    <comment ref="H10" authorId="0" shapeId="0" xr:uid="{00000000-0006-0000-0B00-000005000000}">
      <text>
        <r>
          <rPr>
            <b/>
            <sz val="9"/>
            <color indexed="81"/>
            <rFont val="Tahoma"/>
            <family val="2"/>
          </rPr>
          <t>Centro de coste al que se deberá imputar el material</t>
        </r>
      </text>
    </comment>
    <comment ref="E11" authorId="0" shapeId="0" xr:uid="{00000000-0006-0000-0B00-000006000000}">
      <text>
        <r>
          <rPr>
            <b/>
            <sz val="9"/>
            <color indexed="81"/>
            <rFont val="Tahoma"/>
            <family val="2"/>
          </rPr>
          <t>Empresa a la que permetenece el usuario final del equipo</t>
        </r>
      </text>
    </comment>
    <comment ref="H11" authorId="0" shapeId="0" xr:uid="{00000000-0006-0000-0B00-000007000000}">
      <text>
        <r>
          <rPr>
            <b/>
            <sz val="9"/>
            <color indexed="81"/>
            <rFont val="Tahoma"/>
            <family val="2"/>
          </rPr>
          <t>Población/Explotación en la que se instala el material</t>
        </r>
      </text>
    </comment>
    <comment ref="D12" authorId="1" shapeId="0" xr:uid="{00000000-0006-0000-0B00-000008000000}">
      <text>
        <r>
          <rPr>
            <b/>
            <sz val="9"/>
            <color indexed="81"/>
            <rFont val="Tahoma"/>
            <family val="2"/>
          </rPr>
          <t>CIF Empresa usuario, la sociedad que pagará el equipo</t>
        </r>
      </text>
    </comment>
    <comment ref="H12" authorId="1" shapeId="0" xr:uid="{00000000-0006-0000-0B00-000009000000}">
      <text>
        <r>
          <rPr>
            <b/>
            <sz val="9"/>
            <color indexed="81"/>
            <rFont val="Tahoma"/>
            <family val="2"/>
          </rPr>
          <t>Fecha de la solicitud</t>
        </r>
      </text>
    </comment>
    <comment ref="B56" authorId="0" shapeId="0" xr:uid="{00000000-0006-0000-0B00-00000A000000}">
      <text>
        <r>
          <rPr>
            <b/>
            <sz val="9"/>
            <color indexed="81"/>
            <rFont val="Tahoma"/>
            <family val="2"/>
          </rPr>
          <t>Indique en este campo el número de oferta o alguna otra observación especifica</t>
        </r>
      </text>
    </comment>
    <comment ref="B67" authorId="0" shapeId="0" xr:uid="{00000000-0006-0000-0B00-00000B000000}">
      <text>
        <r>
          <rPr>
            <b/>
            <sz val="9"/>
            <color indexed="81"/>
            <rFont val="Tahoma"/>
            <family val="2"/>
          </rPr>
          <t>Casilla reservada para Logistium</t>
        </r>
      </text>
    </comment>
  </commentList>
</comments>
</file>

<file path=xl/sharedStrings.xml><?xml version="1.0" encoding="utf-8"?>
<sst xmlns="http://schemas.openxmlformats.org/spreadsheetml/2006/main" count="8659" uniqueCount="586">
  <si>
    <t>Código</t>
  </si>
  <si>
    <t>Descripción Corta</t>
  </si>
  <si>
    <t>Descripción Larga</t>
  </si>
  <si>
    <t>Componentes p/n</t>
  </si>
  <si>
    <t>Descripción</t>
  </si>
  <si>
    <t>Proveedor</t>
  </si>
  <si>
    <t>PC 
Individual</t>
  </si>
  <si>
    <t>PC Global</t>
  </si>
  <si>
    <t>PV Global</t>
  </si>
  <si>
    <t>Margen</t>
  </si>
  <si>
    <t>Comentarios</t>
  </si>
  <si>
    <t>Nivel en D38</t>
  </si>
  <si>
    <t>Nivel en MAD</t>
  </si>
  <si>
    <t>Nivel en 
Puj</t>
  </si>
  <si>
    <t>Coberura (días)</t>
  </si>
  <si>
    <t>MAQUETA</t>
  </si>
  <si>
    <t>PORTATIL SURFACE PRO3 RAM4 128GB SSD I5</t>
  </si>
  <si>
    <t>CX4-00012  Microsoft Surface Pro 3 - Tableta - sin teclado - Core i5 4300U / 1.9 GHz -Windows 8.1 Pro 64-bit - 4 GB RAM - 128 GB SSD - 12" pantalla táctil 2160 x 1440 ( Full HD Plus ) - Intel HD Graphics 4400 - Wi-Fi - plata, Microsoft Surface Type Cover 3 azul</t>
  </si>
  <si>
    <t xml:space="preserve">CX4-00012 </t>
  </si>
  <si>
    <t>Microsoft Surface Pro 3 - Tableta - sin teclado - Core i5 4300U / 1.9 GHz -
Windows 8.1 Pro 64-bit - 4 GB RAM - 128 GB SSD - 12" pantalla táctil 2160 x
1440 ( Full HD Plus ) - Intel HD Graphics 4400 - Wi-Fi - plata</t>
  </si>
  <si>
    <t>MICROSOFT</t>
  </si>
  <si>
    <t>CONF Surface</t>
  </si>
  <si>
    <t>Microsoft Surface Type Cover 3 azul</t>
  </si>
  <si>
    <t>PORTATIL SURFACE PRO3 RAM4 128GB SSD I7</t>
  </si>
  <si>
    <t>Microsoft Surface Pro 3 - Tableta - sin teclado - Core i7 4650U / 1.7 GHz -
Windows 8.1 Pro 64-bit - 8 GB RAM - 512 GB SSD - 12" pantalla táctil 2160 x
1440 ( Full HD Plus ) - Intel HD Graphics 5000 - Wi-Fi - plata, Microsoft Surface Type Cover 3 azul</t>
  </si>
  <si>
    <t>QH2-00001</t>
  </si>
  <si>
    <t>Microsoft Surface Pro 3 - Tableta - sin teclado - Core i7 4650U / 1.7 GHz -
Windows 8.1 Pro 64-bit - 8 GB RAM - 512 GB SSD - 12" pantalla táctil 2160 x
1440 ( Full HD Plus ) - Intel HD Graphics 5000 - Wi-Fi - plata</t>
  </si>
  <si>
    <t>Portatil Elitebook 840 G2 - ESTANDAR</t>
  </si>
  <si>
    <t>G8R97AV HP IDS UMA i5-5200U 840 NB,MW7 Pro 64w/MW8.1 Pro Lic SP,3y Bat Warranty Card,Core i5-14 BLU Label,65 Watt Smart nPFC 3 pin RC AC Adapter,3Cell 50WHr Long Life,500GB 7200RPM,4GB 1600MHz DDR3L 1DM,Intel 7265AN abgn 2x2+Bluetooth4.0,HP hs3110 HSPA+ w/GPS Huawei MU736,WEBCAM Integrated 720pHD,3/3/0 Warranty EURO,Dual Point SP,C5 1.8m Power Cord SP,14'' LED HD SVA Anti-Glare enabled for Webcam (1366x768),No Service Provider EMEA,eStar PCID Module,HP Deliv SVC Door/Dock NB,HP Business Slim Top Load Case</t>
  </si>
  <si>
    <t>G8R97AV</t>
  </si>
  <si>
    <t>HP IDS UMA i5-5200U 840 Base NB PC, Microsoft Windows 7 Pro 64 w/Microsoft Windows 8.1 Pro Lic SP, 3 year Battery Warranty Card, NO vPro AMT supported Feature, Core i5-14 BLU Label, 65 Watt Smart nPFC 3 pin RC AC Adapter, 3 Cell 50 WHr Long Life, 500GB 7200RPM, 4GB 1600MHz DDR3L 1DM, Intel 7265AN abgn 2x2 +Bluetooth 4.0 LE WW, HP hs3110 HSPA+ w/GPS Huawei MU736, Win8.1 Driver DVD, No Flash, WEBCAM Integrated 720p HD, No Fingerprint Reader, 3/3/0 Warranty EURO, Country Localization SP, Dual Point SP, No Near Field Communication, C5 1.8m Power Cord SP, 14 inch LED HD SVA Anti-Glare enabled for Webcam (1366x768), No Service Provider EMEA, eStar PCID Module, HP Deliv SVC Door/Dock NB, HP Business Slim Top Load Case H5M91AA</t>
  </si>
  <si>
    <t>HP</t>
  </si>
  <si>
    <t>si</t>
  </si>
  <si>
    <t>Portatil Probook 650 15'' G1 - ESTANDAR</t>
  </si>
  <si>
    <t>Portatil Probook 650 15'' G1, HP IDS UMA HM87 fWWAN 650 BNBPC, Win 7 Professional 64, Intel Core i5-4200M Dual Core, WEBCAM Integrated 720p HD, 15.6 LED HD SVA AG f/WWAN f/CAM flat, 4GB 1600MHz DDR3L1DM, 320GB 7200RPM, No Optical Disc Drive 650, No Flash, No Modem, Broadcom 943228 abgn 2x2 +BT 4.0 LEWW650, No Fingerprint Reader,  6 Cell 55 WHr, 65 Watt Smart nPFC AC Adapter, 1/1/0 Warranty, CONF HP hs3110 HSPA+ w/GPS Huawei MU736 MÓDULO 3G, KB428AV HP Value Nylon Case</t>
  </si>
  <si>
    <t>D9S33AV</t>
  </si>
  <si>
    <t>D9S33AV Portatil Probook 650 15'' G1</t>
  </si>
  <si>
    <t>Aún stock en Inforein
1 ud</t>
  </si>
  <si>
    <t>KB428AV</t>
  </si>
  <si>
    <t>KB428AV HP Value Nylon Case</t>
  </si>
  <si>
    <t>7 unidades</t>
  </si>
  <si>
    <t>CONF26</t>
  </si>
  <si>
    <t>CONF HP hs3110 HSPA+ w/GPS Huawei MU736 MÓDULO 3G</t>
  </si>
  <si>
    <t>Mobile Workstation Zbook 17 - ESTANDAR</t>
  </si>
  <si>
    <t>19091673Portatil  HP Mobile Workstation Zbook 17, HP IDS DSC 2DIMM 17 Base NB PC, W7 Prof64, NVIDIA Quadro K1100M Graphics,Intel Core i7-4610M Dual Core, WEBCAM 720p HD, 17.3'' LED HD+ SVA Anti-Glare enabled for Webcam (1600x900), 8GB 1600MHz DDR3 1DM, 500GB 7200RPM, DVD+/-RW SuperMulti DL, Intel 7260 abgn 2x2 +Bluetooth 4.0 LE WW,8 Cell 83 WHr, Dual Point Backlit with numeric keypad, 3/3/0 Warranty, lt4112 HP lt4112 LTE HSPA+ Gobi 4G w/GPS Huawei ME906E (MODULO 3G), Professional Slim Top Load Case</t>
  </si>
  <si>
    <t>Portátil  HP Mobile Workstation Zbook 17, HP IDS DSC 2DIMM 17 Base NB PC, W7 Professional 64, NVIDIA Quadro K1100M Graphics,Intel Core i7-4610M Dual Core, WEBCAM 720p HD,  17.3 inch LED HD+ SVA Anti-Glare enabled for Webcam (1600x900), 8GB 1600MHz DDR3 1DM, 500GB 7200RPM, DVD+/-RW SuperMulti DL, Intel 7260 abgn 2x2 +Bluetooth 4.0 LE WW, No WWAN (NO 3G), 8 Cell 83 WHr, Dual Point Backlit with numeric keypad, 3/3/0 Warranty</t>
  </si>
  <si>
    <t>lt4112</t>
  </si>
  <si>
    <t>LTE HSPA+ Gobi 4G w/GPS Huawei ME906E (MODULO 3G)</t>
  </si>
  <si>
    <t>MALETIN</t>
  </si>
  <si>
    <t>Professional Slim Top Load Case</t>
  </si>
  <si>
    <t>Workstation Z440 tarjeta Dual - ESTANDAR</t>
  </si>
  <si>
    <t>F5W13AV  Portatil  HP Mobile Workstation Zbook 17, HP IDS DSC 2DIMM 17 Base NB PC, W7 Professional 64, NVIDIA Quadro K1100M Graphics,Intel Core i7-4610M Dual Core, WEBCAM 720p HD,  17.3 inch LED HD+ SVA Anti-Glare enabled for Webcam (1600x900), 8GB 1600MHz DDR3 1DM, 500GB 7200RPM, DVD+/-RW SuperMulti DL, Intel 7260 abgn 2x2 +Bluetooth 4.0 LE WW, No WWAN (NO 3G), 8 Cell 83 WHr, 3/3/0 Warranty, HD5450-SL-1G-BK Tarjeta grafica dual Radeon HD 5450, 1GB DDR3, PCI Express 2.1 x16-DVI, D-Sub, HDMI</t>
  </si>
  <si>
    <t xml:space="preserve">F5W13AV </t>
  </si>
  <si>
    <t>HP Z440 Workstation, Windows 8.1 Pro 64 downgrade to Windows 7 Pro 64 NRL, Windows 7 Professional 64-bit OS DVD + Driver DVD NRL, HP Chassis Tagging SN+MAC1+UUID service, HP Z440 Country Kit EUROA4, 9.5mm Slim SuperMulti DVDRW 1st ODD, HP 3/3/3 Warranty EURO, HP Z440 700W 90 Percent Efficient Chassis, HP USB Keyboard SWE, HP USB Optical Mouse, HP Single Unit Packaging, 8GB DDR4-2133 (2x4GB) RegRAM, HP Processor Air Cooling Kit, NVIDIA Quadro K620 2GB DL-DVI(I)+DP 1st No cables included Graphics, 500GB 7200 RPM SATA 1st Hard Drive, Intel Xeon E5-1620v3 3.50GHz 10MB 2133 4C CPU, Operating System Load to SATA/SAS, HP 3 year Next business day Onsite Optional Customer Self Repair, Desktop/Workstation Only HW Service, HP Chassis Tagging SN+MAC1+UUID Service, Door/dock delivery workstations ZD081AA</t>
  </si>
  <si>
    <t>HD5450-SL-1G-BK</t>
  </si>
  <si>
    <t>Tarjeta gráfica dual Radeon HD 5450, 1GB DDR3, PCI Express 2.1 x16-DVI, D-Sub, HDMI</t>
  </si>
  <si>
    <t>RADEON</t>
  </si>
  <si>
    <t>PC 600SFF G1 - ESTANDAR</t>
  </si>
  <si>
    <t>C8T89AV 600SFF G1 (SOBREMESA) / Windows 7 Professional 64bit OS, Intel Core i5-4570 3.2G 6M HD 4600 CPU, 4GB DDR3-1600 DIMM (1x4GB) RAM, 500GB 7200 RPM 3.5 HDD, HP USB Keyboard - Win, HP USB Mouse, No Included Slim SFF ODD (no cd), 3/3/3 SFF Warranty.</t>
  </si>
  <si>
    <t>C8T89AV</t>
  </si>
  <si>
    <t>600SFF G1 (SOBREMESA) / Windows 7 Professional 64bit OS, Intel Core i5-4570 3.2G 6M HD 4600 CPU, 4GB DDR3-1600 DIMM (1x4GB) RAM, 500GB 7200 RPM 3.5 HDD, HP USB Keyboard - Win, HP USB Mouse, No Included Slim SFF ODD (no cd), 3/3/3 SFF Warranty.</t>
  </si>
  <si>
    <t>30-15</t>
  </si>
  <si>
    <t>Aún stock en Inforein
21 ud</t>
  </si>
  <si>
    <t>PC 600TWR G1 - ESTANDAR</t>
  </si>
  <si>
    <t>C8T90AV 600TWR G1 (TORRE) / Windows 7 Professional 64bit OS, Intel Core i5-4570 3.2G 6M HD 4600 CPU, 4GB DDR3-1600 DIMM (1x4GB) RAM, 500GB 7200 RPM 3.5 HDD, HP USB Keyboard - Win, HP USB Mouse, No Included Slim SFF ODD (no cd), 3/3/3 SFF Warranty.</t>
  </si>
  <si>
    <t>C8T90AV</t>
  </si>
  <si>
    <t>600TWR G1 (TORRE) / Windows 7 Professional 64bit OS, Intel Core i5-4570 3.2G 6M HD 4600 CPU, 4GB DDR3-1600 DIMM (1x4GB) RAM, 500GB 7200 RPM 3.5 HDD, HP USB Keyboard - Win, HP USB Mouse, No Included Slim SFF ODD (no cd), 3/3/3 SFF Warranty.</t>
  </si>
  <si>
    <t>Estacion conexion GigE para Surface PRO3</t>
  </si>
  <si>
    <t>3QM-00006 Microsoft - Estación de conexion - GigE - para Surface Pro 3</t>
  </si>
  <si>
    <t>3QM-00006</t>
  </si>
  <si>
    <t>Microsoft - Estación de conexión - GigE - para Surface Pro 3</t>
  </si>
  <si>
    <t>En el D38 no se instalan las dockings para la SURFACE i5</t>
  </si>
  <si>
    <t>DOCKING Y CABLE Port. Elitebook 840 G2</t>
  </si>
  <si>
    <t>D9Y32AA#ABB HP 2013 UltraSlim Docking Station, AU656AA#AC3 HP Docking Station Cable Lock</t>
  </si>
  <si>
    <t>D9Y32AA#ABB</t>
  </si>
  <si>
    <t>D9Y32AA#ABB HP 2013 UltraSlim Docking Station</t>
  </si>
  <si>
    <t>AU656AA#AC3</t>
  </si>
  <si>
    <t>HP Docking Station Cable Lock</t>
  </si>
  <si>
    <t>Teclado con cable USB</t>
  </si>
  <si>
    <t>QY776AA Teclado con cable USB HP</t>
  </si>
  <si>
    <t>QY776AA</t>
  </si>
  <si>
    <t>Mouse con cable USB</t>
  </si>
  <si>
    <t>QY777AA Raton optico con cable USB HP con rueda de desplazamiento</t>
  </si>
  <si>
    <t>QY777AA</t>
  </si>
  <si>
    <t>QY777AA Ratón óptico con cable USB HP con rueda de desplazamiento</t>
  </si>
  <si>
    <t>Monitor EliteDisplay E232 23'' LED</t>
  </si>
  <si>
    <t>M1N98AA#ABB Monitor Display size (diagonal) 23''  (509,184 x 286,416 mm), 1 VGA; 1 HDMI (compatible con HDCP); 1 DisplayPort 1.2 (compatible con HDCP), 3 puertos USB 2.0 (dos descendentes y uno ascendente)</t>
  </si>
  <si>
    <t>C9V75AA#ABB</t>
  </si>
  <si>
    <t>Monitor diferente del S231d que se ha colocado en el D38</t>
  </si>
  <si>
    <t>Monitor Dock EliteDisplay S231 23'' LED</t>
  </si>
  <si>
    <t xml:space="preserve">HP EliteDisplay S231d 23'' IPS LED Notebook Docking Monitor </t>
  </si>
  <si>
    <t>F3J72AA#ABB</t>
  </si>
  <si>
    <t>HP EliteDisplay S231d 23'' IPS LED Notebook Docking Monitor ,1 VGA; 1 DisplayPort 1.2, 2 USB 2.0; 3 USB 3.0 (one upstream, two downstream); 1 audio; 1 headphone/line-out; 1 RJ-45</t>
  </si>
  <si>
    <t xml:space="preserve">DESCRIPCION </t>
  </si>
  <si>
    <t>PERFIL (a borrar en futuro)
Directivo, Intermedio Administrativo/Tecnicos</t>
  </si>
  <si>
    <t>PRECIO   SALIDA</t>
  </si>
  <si>
    <t>UDS. REFERENCIA</t>
  </si>
  <si>
    <t xml:space="preserve">IMPORTE TOTAL REFERENCIA </t>
  </si>
  <si>
    <t>EQUIPO CON CRITERIO VALORABLE AMPLIACION GARANTIA</t>
  </si>
  <si>
    <t>PROVEEDOR -  PRECIO  UNITARIO OFERTADO</t>
  </si>
  <si>
    <r>
      <t>P</t>
    </r>
    <r>
      <rPr>
        <b/>
        <sz val="12"/>
        <rFont val="Book Antiqua"/>
        <family val="1"/>
      </rPr>
      <t>ortátil tipo SURFACE o equivalente gama media</t>
    </r>
    <r>
      <rPr>
        <sz val="12"/>
        <rFont val="Book Antiqua"/>
        <family val="1"/>
      </rPr>
      <t xml:space="preserve">  Core I5 8th generation
Windows 10 Pro - 8 GB RAM - 256 GB SSD - 12" pantalla táctil 1920 x 1280.  - Wi-Fi + LTE. Cubierta - Teclado Detachable - Español - Silver. Peso máximo sin teclado 1000 grs.
</t>
    </r>
  </si>
  <si>
    <t>SI</t>
  </si>
  <si>
    <t>Directivo</t>
  </si>
  <si>
    <r>
      <rPr>
        <b/>
        <sz val="12"/>
        <rFont val="Book Antiqua"/>
        <family val="1"/>
      </rPr>
      <t>Portátil tipo SURFACE o equivalente gama entrada</t>
    </r>
    <r>
      <rPr>
        <sz val="12"/>
        <rFont val="Book Antiqua"/>
        <family val="1"/>
      </rPr>
      <t xml:space="preserve"> Core M3 8th generation
Windows 10 Pro - 8 GB RAM - 128 GB SSD - 12" pantalla táctil 1920 x 1280.  - Wi-Fi + LTE.  Cubierta - Teclado Detachable - Español - Silver. Peso máximo sin teclado 1000 grs.
</t>
    </r>
  </si>
  <si>
    <t>Intermedio</t>
  </si>
  <si>
    <r>
      <rPr>
        <b/>
        <sz val="12"/>
        <rFont val="Book Antiqua"/>
        <family val="1"/>
      </rPr>
      <t xml:space="preserve">Portátil tipo SURFACE Core I7 </t>
    </r>
    <r>
      <rPr>
        <sz val="12"/>
        <rFont val="Book Antiqua"/>
        <family val="1"/>
      </rPr>
      <t xml:space="preserve">8th generation
Windows 10 Pro - 16 GB RAM - 512 GB SSD - 12.3" pantalla táctil 2736 x 1824 - Intel Iris Graphics - Wi-Fi + LTE  + Microsoft Surface Pro 4 Type Cover - Teclado - Español </t>
    </r>
  </si>
  <si>
    <t>Administrativo/Tecnicos</t>
  </si>
  <si>
    <r>
      <rPr>
        <b/>
        <sz val="12"/>
        <rFont val="Book Antiqua"/>
        <family val="1"/>
      </rPr>
      <t>Estación conexión</t>
    </r>
    <r>
      <rPr>
        <sz val="12"/>
        <rFont val="Book Antiqua"/>
        <family val="1"/>
      </rPr>
      <t xml:space="preserve"> para Portátil tipo SURFACE o equivalente</t>
    </r>
  </si>
  <si>
    <t>POWER SUPPLY ADICIONAL para portátil tipo SURFACE o equivalente</t>
  </si>
  <si>
    <t>NO</t>
  </si>
  <si>
    <r>
      <rPr>
        <b/>
        <sz val="12"/>
        <rFont val="Book Antiqua"/>
        <family val="1"/>
      </rPr>
      <t>Maquetación</t>
    </r>
    <r>
      <rPr>
        <sz val="12"/>
        <rFont val="Book Antiqua"/>
        <family val="1"/>
      </rPr>
      <t xml:space="preserve">
Servicio  para cambiar el SO de fábrica por S.O. adaptados a la Red Corporativa de SUEZ Spain. La imagen la generará SUEZ Spain mediante SCCM. El licitador aportará los medios materiales (discos usb o similar) y humanos para realizar el cambio del sistema en sus dependencias y previo al envío.</t>
    </r>
  </si>
  <si>
    <r>
      <t xml:space="preserve">Retirada Colectiva
</t>
    </r>
    <r>
      <rPr>
        <sz val="12"/>
        <rFont val="Book Antiqua"/>
        <family val="1"/>
      </rPr>
      <t xml:space="preserve">Recogida según propuesta del licitador de equipos de la tipología de este lote,  de forma regular, procediendo a custodiarlos durante el tiempo que se fije (un mes a priori) y posteriormente realizar el borrado confidencial de la información según procedimento que se indique. Se deberá aportar el destino certificado de los equipos a fines de interés social.
El mínimo equipos a solicitar a  retirar es de 5 equipos.  
</t>
    </r>
  </si>
  <si>
    <r>
      <rPr>
        <b/>
        <sz val="12"/>
        <rFont val="Book Antiqua"/>
        <family val="1"/>
      </rPr>
      <t>Servicio Express Entrega Peninsula y Baleares</t>
    </r>
    <r>
      <rPr>
        <sz val="12"/>
        <rFont val="Book Antiqua"/>
        <family val="1"/>
      </rPr>
      <t xml:space="preserve">
Entrega Next Business Day antes de las 10.00 AM de un dispositivo cuando así se requiera por el peticionario.
</t>
    </r>
  </si>
  <si>
    <r>
      <rPr>
        <b/>
        <sz val="12"/>
        <rFont val="Book Antiqua"/>
        <family val="1"/>
      </rPr>
      <t>Servicio Express Entrega  Canarias</t>
    </r>
    <r>
      <rPr>
        <sz val="12"/>
        <rFont val="Book Antiqua"/>
        <family val="1"/>
      </rPr>
      <t xml:space="preserve">
Entrega en 24 Horas de un dispositivo cuando así se requiera por el peticionario.
</t>
    </r>
  </si>
  <si>
    <t>IMPORTE ESTIMADO</t>
  </si>
  <si>
    <t xml:space="preserve"> </t>
  </si>
  <si>
    <t>Impresora Laser color Dúplex A4 20ppm</t>
  </si>
  <si>
    <t>Impresora  Puesto. Laser b/n A4 35ppm duplex +red</t>
  </si>
  <si>
    <t>Impresora  Multifunción b/n Dúplex A4 28ppm</t>
  </si>
  <si>
    <t>Impresora gama media. Laser b/n A4 40ppm duplex+red</t>
  </si>
  <si>
    <t>Imp. Multifunción color Dúplex A4 20ppm</t>
  </si>
  <si>
    <r>
      <rPr>
        <b/>
        <sz val="12"/>
        <rFont val="Book Antiqua"/>
        <family val="1"/>
      </rPr>
      <t>Multifunción gama media</t>
    </r>
    <r>
      <rPr>
        <sz val="12"/>
        <rFont val="Book Antiqua"/>
        <family val="1"/>
      </rPr>
      <t xml:space="preserve"> color Dúplex ADF A4  30ppm Cassette - Cop, escán, imp</t>
    </r>
  </si>
  <si>
    <r>
      <rPr>
        <b/>
        <sz val="12"/>
        <rFont val="Book Antiqua"/>
        <family val="1"/>
      </rPr>
      <t xml:space="preserve">Multifunción gama alta </t>
    </r>
    <r>
      <rPr>
        <sz val="12"/>
        <rFont val="Book Antiqua"/>
        <family val="1"/>
      </rPr>
      <t>color Dúplex ADF A3/A4 20ppm Cassette - Copiadora, escáner, impresora</t>
    </r>
  </si>
  <si>
    <r>
      <rPr>
        <b/>
        <sz val="12"/>
        <rFont val="Book Antiqua"/>
        <family val="1"/>
      </rPr>
      <t>Escaner gama media</t>
    </r>
    <r>
      <rPr>
        <sz val="12"/>
        <rFont val="Book Antiqua"/>
        <family val="1"/>
      </rPr>
      <t xml:space="preserve">
Velocidad 60ppm/120 ipm en Color y en B¬N
Alimentador automático (ADF)  para 80  hojas, doble cara
Tipo de sensor CCD color x3
Resolucion optica hasta 600 DPI
Tamaño máximo de papel ISO A-Series:A4
USB 3.0
Compatiblildad TWAIN y ISIS.Creación de PDF con capacidad de búsqueda
Capacidad de soportar múltiples formatos de papel (DNI, trípticos, escrituras, tarjetas visita,…)
</t>
    </r>
  </si>
  <si>
    <r>
      <rPr>
        <b/>
        <sz val="12"/>
        <rFont val="Book Antiqua"/>
        <family val="1"/>
      </rPr>
      <t xml:space="preserve">Escáner Puesto.  </t>
    </r>
    <r>
      <rPr>
        <sz val="12"/>
        <rFont val="Book Antiqua"/>
        <family val="1"/>
      </rPr>
      <t xml:space="preserve">
Velocidad 25 ppm/ 50 ipm en Color y en B¬N
Alimentador automatico de documetnos (ADF para 50 hojas,, escaneado a doble cara
Sensor de imagen por contacto -  Color CIS x1 
Resolucions optica : 600x600 ppp
USB 3.0
Compatiblildad TWAIN y ISIS.Creación de PDF con capacidad de búsqueda
Capacidad de soportar múltiples formatos de papel (DNI, trípticos, escrituras, tarjetas visita,…)</t>
    </r>
  </si>
  <si>
    <r>
      <rPr>
        <b/>
        <sz val="12"/>
        <rFont val="Book Antiqua"/>
        <family val="1"/>
      </rPr>
      <t>Instalación</t>
    </r>
    <r>
      <rPr>
        <sz val="12"/>
        <rFont val="Book Antiqua"/>
        <family val="1"/>
      </rPr>
      <t xml:space="preserve">
Colocación en destino,   desembalaje y montaje de las partes si procede, conexión y comprobación de su correcto funcionamiento
</t>
    </r>
  </si>
  <si>
    <r>
      <rPr>
        <b/>
        <sz val="12"/>
        <rFont val="Book Antiqua"/>
        <family val="1"/>
      </rPr>
      <t>Retirada Colectiva</t>
    </r>
    <r>
      <rPr>
        <sz val="12"/>
        <rFont val="Book Antiqua"/>
        <family val="1"/>
      </rPr>
      <t xml:space="preserve">
Recogida según propuesta del licitador de equipos de la tipología de este lote, de forma regular, procediendo a custodiarlos durante el tiempo que se fije (un mes a priori) . Se deberá aportar el destino certificado de los equipos a fines de interés social
</t>
    </r>
  </si>
  <si>
    <r>
      <rPr>
        <b/>
        <sz val="12"/>
        <rFont val="Book Antiqua"/>
        <family val="1"/>
      </rPr>
      <t>Tablet  IOS  10.2 "</t>
    </r>
    <r>
      <rPr>
        <sz val="12"/>
        <rFont val="Book Antiqua"/>
        <family val="1"/>
      </rPr>
      <t xml:space="preserve">
 128GB  Wi-Fi + Cellular GRIS . Cargador y cable. DEP (Apple Business Manager)</t>
    </r>
  </si>
  <si>
    <r>
      <rPr>
        <b/>
        <sz val="12"/>
        <rFont val="Book Antiqua"/>
        <family val="1"/>
      </rPr>
      <t xml:space="preserve">Funda </t>
    </r>
    <r>
      <rPr>
        <sz val="12"/>
        <rFont val="Book Antiqua"/>
        <family val="1"/>
      </rPr>
      <t xml:space="preserve">Rugerizada para tablet  IOS  9.7" 
Protección anticaídas desde 1.2 metros
IP-55 contra suciedad, arena, lluvia y barro
Botones de silicona para protección de los controles
Acceso al escánner de huella
Pie de apoyo integrado abierto/cerrado para escribir o leer
</t>
    </r>
  </si>
  <si>
    <r>
      <rPr>
        <b/>
        <sz val="12"/>
        <rFont val="Book Antiqua"/>
        <family val="1"/>
      </rPr>
      <t xml:space="preserve">Tablet  IOS  7.9" </t>
    </r>
    <r>
      <rPr>
        <sz val="12"/>
        <rFont val="Book Antiqua"/>
        <family val="1"/>
      </rPr>
      <t xml:space="preserve">
128GB  Wi-Fi  + Cellular GRIS . Cargador y cable. DEP (Apple Business Manager)</t>
    </r>
  </si>
  <si>
    <r>
      <rPr>
        <b/>
        <sz val="12"/>
        <rFont val="Book Antiqua"/>
        <family val="1"/>
      </rPr>
      <t xml:space="preserve">Funda </t>
    </r>
    <r>
      <rPr>
        <sz val="12"/>
        <rFont val="Book Antiqua"/>
        <family val="1"/>
      </rPr>
      <t xml:space="preserve">Rugerizada para tablet  IOS 7.9" 
Protección anticaídas desde 1.2 metros
IP-55 contra suciedad, arena, lluvia y barro
Botones de silicona para protección de los controles
Acceso al escánner de huella
Pie de apoyo integrado abierto/cerrado para escribir o leer
</t>
    </r>
  </si>
  <si>
    <r>
      <rPr>
        <b/>
        <sz val="12"/>
        <rFont val="Book Antiqua"/>
        <family val="1"/>
      </rPr>
      <t>Tablet  IOS  11"</t>
    </r>
    <r>
      <rPr>
        <sz val="12"/>
        <rFont val="Book Antiqua"/>
        <family val="1"/>
      </rPr>
      <t xml:space="preserve">
256 GB  Wi-Fi + Cellular GRIS . Cargador y cable. DEP (Apple Business Manager)</t>
    </r>
  </si>
  <si>
    <t>Apple Pencil 2ª generacion</t>
  </si>
  <si>
    <r>
      <rPr>
        <b/>
        <sz val="12"/>
        <rFont val="Book Antiqua"/>
        <family val="1"/>
      </rPr>
      <t>Smartphone IOS gama alta</t>
    </r>
    <r>
      <rPr>
        <sz val="12"/>
        <rFont val="Book Antiqua"/>
        <family val="1"/>
      </rPr>
      <t xml:space="preserve">
IOS 14 LTE Advanced (4G+), Procesador A13 Bionic arquitectura 64 bits. Resistente al agua y al polvo (IP68). Pantalla Super Retina XDR Pantalla OLED de 5.8'', HDR y True Tone . Wi-Fi 802.11 a/b/g/n/ac, dual-band, hotspot, Bluetooh 5.0. A-GPS, GLONASS, BDS, GALILEO,microlocalización iBeacon. Cámara dual de 12 Mpx ,Cámara frontal TrueDepth de 7 Mpx con modo Retrato. Memoria Interna: 256GB, 4GB RAM,Tarjeta NanoSIM,eSIM, DEP (Apple Business Manager)</t>
    </r>
  </si>
  <si>
    <r>
      <rPr>
        <b/>
        <sz val="12"/>
        <rFont val="Book Antiqua"/>
        <family val="1"/>
      </rPr>
      <t>Funda</t>
    </r>
    <r>
      <rPr>
        <sz val="12"/>
        <rFont val="Book Antiqua"/>
        <family val="1"/>
      </rPr>
      <t xml:space="preserve"> trasera para smartphone iOS gama alta tipo de gel de silicona o equivalente, color transparente.</t>
    </r>
  </si>
  <si>
    <r>
      <rPr>
        <b/>
        <sz val="12"/>
        <rFont val="Book Antiqua"/>
        <family val="1"/>
      </rPr>
      <t>Smartphone IOS gama media</t>
    </r>
    <r>
      <rPr>
        <sz val="12"/>
        <rFont val="Book Antiqua"/>
        <family val="1"/>
      </rPr>
      <t xml:space="preserve">
IOS 14 LTE (4G), Procesador A13 Bionic arquitectura 64 bits, Resistente al agua y polvo (IP67) Pantalla Retina HD de 4.7'' y True Tone, Wi-Fi, Bluetooh 5.0, GPS.  Cámara trasera de 12 Mpx, cámara frontal 12 Mpx. Memoria interna: 128GB, 3GB RAM. Tarjeta NanoSIM, eSIM, DEP (Apple Business Manager)</t>
    </r>
  </si>
  <si>
    <r>
      <rPr>
        <b/>
        <sz val="12"/>
        <rFont val="Book Antiqua"/>
        <family val="1"/>
      </rPr>
      <t>Funda</t>
    </r>
    <r>
      <rPr>
        <sz val="12"/>
        <rFont val="Book Antiqua"/>
        <family val="1"/>
      </rPr>
      <t xml:space="preserve"> trasera para smartphone iOS gama media tipo de gel de silicona o equivalente, color transparente.</t>
    </r>
  </si>
  <si>
    <r>
      <rPr>
        <b/>
        <i/>
        <sz val="12"/>
        <rFont val="Book Antiqua"/>
        <family val="1"/>
      </rPr>
      <t>Retirada colectiva</t>
    </r>
    <r>
      <rPr>
        <i/>
        <sz val="12"/>
        <rFont val="Book Antiqua"/>
        <family val="1"/>
      </rPr>
      <t xml:space="preserve">
Recogida según propuesta del licitador de equipos de la tipología de este lote, de forma regular, procediendo a custodiarlos durante el tiempo que se fije (un mes a priori) y posteriormente realizar el borrado confidencial de la información según procedimento que se indique. Se deberá aportar el destino certificado de los equipos a fines de interés social.
</t>
    </r>
  </si>
  <si>
    <r>
      <rPr>
        <b/>
        <sz val="12"/>
        <rFont val="Book Antiqua"/>
        <family val="1"/>
      </rPr>
      <t>Posibilidad de incluir dispositivos "antiguos" iOS en Apple Business Manager</t>
    </r>
    <r>
      <rPr>
        <sz val="12"/>
        <rFont val="Book Antiqua"/>
        <family val="1"/>
      </rPr>
      <t xml:space="preserve">
Para los dispsitivos con 2 años de antigüedad y no más de 3 años, la posibilidad de incluirlos en el Apple Business Manager de SUEZ
</t>
    </r>
  </si>
  <si>
    <t>300 ±</t>
  </si>
  <si>
    <r>
      <t xml:space="preserve">Smartphone Android gama Alta
</t>
    </r>
    <r>
      <rPr>
        <sz val="12"/>
        <rFont val="Book Antiqua"/>
        <family val="1"/>
      </rPr>
      <t>. Procesador Exynos 990 Octa-core (2.73 GHz, 2.6 GHz), 64-bits
. Pantalla 6.2” Full Rectangle, dinamic AMOLED 2X, HDR+
. Bluetooth 5.0, USB 5.0, Wi-Fi, Wi-Fi Direct, GPS
. Cámara 64Mpx trasera, 10MPx frontal
. Memoria 8GB RAM, 128GB Almacenamiento interno, (microSD hasta 1TB)
. NanoSIM, eSIM, Dual-SIM, NFC
. EE (Samsung Enterprise Edition)</t>
    </r>
  </si>
  <si>
    <r>
      <rPr>
        <b/>
        <sz val="12"/>
        <rFont val="Book Antiqua"/>
        <family val="1"/>
      </rPr>
      <t xml:space="preserve">Funda </t>
    </r>
    <r>
      <rPr>
        <sz val="12"/>
        <rFont val="Book Antiqua"/>
        <family val="1"/>
      </rPr>
      <t>trasera para smartphone gama alta tipo de gel de silicona o equivalente, color transparente.</t>
    </r>
  </si>
  <si>
    <r>
      <rPr>
        <b/>
        <sz val="12"/>
        <rFont val="Book Antiqua"/>
        <family val="1"/>
      </rPr>
      <t xml:space="preserve">Smartphone Android gama media
</t>
    </r>
    <r>
      <rPr>
        <sz val="12"/>
        <rFont val="Book Antiqua"/>
        <family val="1"/>
      </rPr>
      <t>. Procesador Octa-core 2.3 GHz, 64-bits
. Pantalla 5.2”, Full Rectangle, FHD+ (2340 x 1080) Super AMOLED
. Bluetooth 5.0, USB 5.0, Wi-Fi, Wi-Fi Direct,GPS
. Cámara 25Mpx trasera, 8MPx frontal, Full HD
. Memoria 4GB RAM, 128GB Almacenamiento interno (MicroSD hasta 512GB )
. NanoSim, Dual-SIM, NFC 
. EE (Samsung Enterprise Edition)</t>
    </r>
  </si>
  <si>
    <r>
      <rPr>
        <b/>
        <sz val="12"/>
        <rFont val="Book Antiqua"/>
        <family val="1"/>
      </rPr>
      <t>Funda</t>
    </r>
    <r>
      <rPr>
        <sz val="12"/>
        <rFont val="Book Antiqua"/>
        <family val="1"/>
      </rPr>
      <t xml:space="preserve"> trasera para smartphone gama media tipo de gel de silicona o equivalente, color transparente.</t>
    </r>
  </si>
  <si>
    <r>
      <t xml:space="preserve">Smartphone Android gama entrada
</t>
    </r>
    <r>
      <rPr>
        <sz val="12"/>
        <rFont val="Book Antiqua"/>
        <family val="1"/>
      </rPr>
      <t>. Procesador Octa-core 1.9 GHz (Exynos)
. Pantalla 5,2”, Full Rectangle, HD, Super AMOLED
. Bluetooth 4.2, Wi-Fi 802.11 a/b/g/n/ac (2.4/5GHz), GPS
. Cámara: 13Mpx trasera, 5Mpx frontal
. Memoria; 2GB RAM, 32GB Almacenamiento interno (microSD hasta 512GB)
. NanoSIM, Dual-SIM, NFC
. EE (Samsung Enterprise Edition)</t>
    </r>
  </si>
  <si>
    <r>
      <rPr>
        <b/>
        <sz val="12"/>
        <rFont val="Book Antiqua"/>
        <family val="1"/>
      </rPr>
      <t xml:space="preserve">Funda </t>
    </r>
    <r>
      <rPr>
        <sz val="12"/>
        <rFont val="Book Antiqua"/>
        <family val="1"/>
      </rPr>
      <t>trasera para smartphone gama entrada tipo de gel de silicona o equivalente, color transparente.</t>
    </r>
  </si>
  <si>
    <r>
      <t xml:space="preserve">Tablet Android
</t>
    </r>
    <r>
      <rPr>
        <sz val="12"/>
        <rFont val="Book Antiqua"/>
        <family val="1"/>
      </rPr>
      <t>. Procesador Octa-core 2.7 GHz,1.7 GHz
. Pantalla 8.0”, 1920 x 1200 (WUXGA), PLS TFT LCD
. Wi-Fi 802.11 a/b/g/n/ac/ax (2.4/5GHz), HE80, MIMO
. Cámara: 13Mpx trasera, 5Mpx frontal
. Memoria; 4GB RAM, 64GB Almacenamiento interno (microSD hasta 1TB)
. NanoSIM, NFC with EMV Level1, No battery Mode, DeX
. IP68 Pen
. Bateria 5,050mAh
. EE (Samsung Enterprise Edition)</t>
    </r>
  </si>
  <si>
    <t>-</t>
  </si>
  <si>
    <r>
      <t xml:space="preserve">Servicio Express Entrega Peninsula y Baleares
</t>
    </r>
    <r>
      <rPr>
        <sz val="12"/>
        <rFont val="Book Antiqua"/>
        <family val="1"/>
      </rPr>
      <t xml:space="preserve">Entrega Next Business Day antes de las 10.00 AM de un dispositivo cuando así se requiera por el peticionario.
</t>
    </r>
  </si>
  <si>
    <r>
      <t xml:space="preserve">Servicio Express Entrega  Canarias
</t>
    </r>
    <r>
      <rPr>
        <sz val="12"/>
        <rFont val="Book Antiqua"/>
        <family val="1"/>
      </rPr>
      <t xml:space="preserve">Entrega en 24 Horas de un dispositivo cuando así se requiera por el peticionario.
</t>
    </r>
  </si>
  <si>
    <r>
      <rPr>
        <b/>
        <sz val="12"/>
        <rFont val="Book Antiqua"/>
        <family val="1"/>
      </rPr>
      <t>Retirada colectiva</t>
    </r>
    <r>
      <rPr>
        <sz val="12"/>
        <rFont val="Book Antiqua"/>
        <family val="1"/>
      </rPr>
      <t xml:space="preserve">
Recogida según propuesta del licitador de equipos de la tipología de este lote, de forma regular, procediendo a custodiarlos durante el tiempo que se fije (un mes a priori) y posteriormente realizar el borrado confidencial de la información según procedimento que se indique. Se deberá aportar el destino certificado de los equipos a fines de interés social.
</t>
    </r>
  </si>
  <si>
    <t>PRECIO   SALIDA lic hw 2018</t>
  </si>
  <si>
    <t>PVP Prov 1</t>
  </si>
  <si>
    <t>PVP Prov 2</t>
  </si>
  <si>
    <t>PRECIO   SALIDA Lic HW 2020</t>
  </si>
  <si>
    <r>
      <t xml:space="preserve">Servicio de Entrega en puntos específicos 
</t>
    </r>
    <r>
      <rPr>
        <sz val="12"/>
        <rFont val="Book Antiqua"/>
        <family val="1"/>
      </rPr>
      <t>Entrega en ubicaciones de Peninsula, Baleares y Canarias diferentes a las ubicaciones de las Sedes Beneficiarias</t>
    </r>
  </si>
  <si>
    <r>
      <rPr>
        <b/>
        <sz val="12"/>
        <rFont val="Book Antiqua"/>
        <family val="1"/>
      </rPr>
      <t>Auricular gama entrada</t>
    </r>
    <r>
      <rPr>
        <sz val="12"/>
        <rFont val="Book Antiqua"/>
        <family val="1"/>
      </rPr>
      <t xml:space="preserve"> biaural con micrófono, conexión USB-A, con certificado para uso de Microsoft Teams.</t>
    </r>
  </si>
  <si>
    <r>
      <rPr>
        <b/>
        <sz val="12"/>
        <rFont val="Book Antiqua"/>
        <family val="1"/>
      </rPr>
      <t>Auricular gama media</t>
    </r>
    <r>
      <rPr>
        <sz val="12"/>
        <rFont val="Book Antiqua"/>
        <family val="1"/>
      </rPr>
      <t xml:space="preserve"> biaural con microfono, conexión USB-A y conexión de jack 3,5mm, certificado para uso de Microsoft Teams</t>
    </r>
  </si>
  <si>
    <r>
      <rPr>
        <b/>
        <sz val="12"/>
        <rFont val="Book Antiqua"/>
        <family val="1"/>
      </rPr>
      <t xml:space="preserve">Auricular monoaural </t>
    </r>
    <r>
      <rPr>
        <sz val="12"/>
        <rFont val="Book Antiqua"/>
        <family val="1"/>
      </rPr>
      <t>para teléfono sobremesa CISCO, conexión RJ. Pack (Auricular + Cable de conexión). Compatibilidad con Cisco Jabber.</t>
    </r>
  </si>
  <si>
    <r>
      <rPr>
        <b/>
        <sz val="12"/>
        <rFont val="Book Antiqua"/>
        <family val="1"/>
      </rPr>
      <t>Altavoz mesa con conexión USB.</t>
    </r>
    <r>
      <rPr>
        <sz val="12"/>
        <rFont val="Book Antiqua"/>
        <family val="1"/>
      </rPr>
      <t xml:space="preserve">
Cobertura de audio 360º. Control de volumen y mute en el altavoz. Indicador nivel de batería.  Audio de banda ancha. Batería interna. Con certificado para uso de Microsoft Teams.</t>
    </r>
  </si>
  <si>
    <t>Disco duro externo USB 3.0 1Tb</t>
  </si>
  <si>
    <t>Disco duro externo USB 3.0 3Tb</t>
  </si>
  <si>
    <t>Disco duro externo USB 3.0 8 Tb</t>
  </si>
  <si>
    <t>Memorias MODELO: 8G RAM</t>
  </si>
  <si>
    <t>DESCRIPCION DE ARTICULO</t>
  </si>
  <si>
    <t>ARTÍCULO CON CRITERIO VALORABLE AMPLIACION GARANTIA</t>
  </si>
  <si>
    <r>
      <rPr>
        <b/>
        <sz val="12"/>
        <rFont val="Book Antiqua"/>
        <family val="1"/>
      </rPr>
      <t>Smartphone IOS gama alta</t>
    </r>
    <r>
      <rPr>
        <sz val="12"/>
        <rFont val="Book Antiqua"/>
        <family val="1"/>
      </rPr>
      <t xml:space="preserve">
IOS 14 LTE Advanced (4G+), Procesador A14 Bionic arquitectura 64 bits. Resistente al agua y al polvo (IP68). Pantalla Super Retina XDR Pantalla OLED de 6,1'', HDR y True Tone . Wi-Fi 802.11 a/b/g/n/ac, dual-band, hotspot, 5G, Bluetooh 5.0. A-GPS, GLONASS, BDS, GALILEO,microlocalización iBeacon. Cámara dual de 12 Mpx ,Cámara frontal TrueDepth de 12 Mpx con modo Retrato. Memoria Interna: 256GB, 4GB RAM,Tarjeta NanoSIM,eSIM, DEP (Apple Business Manager)</t>
    </r>
  </si>
  <si>
    <r>
      <rPr>
        <b/>
        <sz val="12"/>
        <rFont val="Book Antiqua"/>
        <family val="1"/>
      </rPr>
      <t>Adaptador de corriente</t>
    </r>
    <r>
      <rPr>
        <sz val="12"/>
        <rFont val="Book Antiqua"/>
        <family val="1"/>
      </rPr>
      <t xml:space="preserve"> USB-C de 20W</t>
    </r>
  </si>
  <si>
    <r>
      <rPr>
        <b/>
        <sz val="12"/>
        <rFont val="Book Antiqua"/>
        <family val="1"/>
      </rPr>
      <t>Cable</t>
    </r>
    <r>
      <rPr>
        <sz val="12"/>
        <rFont val="Book Antiqua"/>
        <family val="1"/>
      </rPr>
      <t xml:space="preserve"> de </t>
    </r>
    <r>
      <rPr>
        <b/>
        <sz val="12"/>
        <rFont val="Book Antiqua"/>
        <family val="1"/>
      </rPr>
      <t xml:space="preserve">USB-C </t>
    </r>
    <r>
      <rPr>
        <sz val="12"/>
        <rFont val="Book Antiqua"/>
        <family val="1"/>
      </rPr>
      <t xml:space="preserve">a conector </t>
    </r>
    <r>
      <rPr>
        <b/>
        <sz val="12"/>
        <rFont val="Book Antiqua"/>
        <family val="1"/>
      </rPr>
      <t>Lightning</t>
    </r>
    <r>
      <rPr>
        <sz val="12"/>
        <rFont val="Book Antiqua"/>
        <family val="1"/>
      </rPr>
      <t xml:space="preserve"> de 1 metro</t>
    </r>
  </si>
  <si>
    <t>Auriculares con conector Lightning</t>
  </si>
  <si>
    <t>ARTICULO CON CRITERIO VALORABLE AMPLIACION GARANTIA</t>
  </si>
  <si>
    <t>Funda Rugerizada para smartphone gama Media</t>
  </si>
  <si>
    <r>
      <rPr>
        <b/>
        <sz val="12"/>
        <rFont val="Book Antiqua"/>
        <family val="1"/>
      </rPr>
      <t>Auricular gama media</t>
    </r>
    <r>
      <rPr>
        <sz val="12"/>
        <rFont val="Book Antiqua"/>
        <family val="1"/>
      </rPr>
      <t xml:space="preserve"> biaural con micrófono, conector a escoger entre </t>
    </r>
    <r>
      <rPr>
        <sz val="12"/>
        <color rgb="FFFF0000"/>
        <rFont val="Book Antiqua"/>
        <family val="1"/>
      </rPr>
      <t>USB-A o USB-C</t>
    </r>
    <r>
      <rPr>
        <sz val="12"/>
        <rFont val="Book Antiqua"/>
        <family val="1"/>
      </rPr>
      <t>, conexión  Bluetooth con certificado para uso de Microsoft Teams.</t>
    </r>
  </si>
  <si>
    <r>
      <rPr>
        <b/>
        <sz val="12"/>
        <rFont val="Book Antiqua"/>
        <family val="1"/>
      </rPr>
      <t>Auricular gama alta</t>
    </r>
    <r>
      <rPr>
        <sz val="12"/>
        <rFont val="Book Antiqua"/>
        <family val="1"/>
      </rPr>
      <t xml:space="preserve"> monoaural con micrófono, conector a escoger </t>
    </r>
    <r>
      <rPr>
        <sz val="12"/>
        <color rgb="FFFF0000"/>
        <rFont val="Book Antiqua"/>
        <family val="1"/>
      </rPr>
      <t>entre USB-A o USB-C</t>
    </r>
    <r>
      <rPr>
        <sz val="12"/>
        <rFont val="Book Antiqua"/>
        <family val="1"/>
      </rPr>
      <t>, tipo pinganillo, conexión  Bluetooth con certificado para uso de Microsoft Teams.</t>
    </r>
  </si>
  <si>
    <r>
      <rPr>
        <b/>
        <sz val="12"/>
        <rFont val="Book Antiqua"/>
        <family val="1"/>
      </rPr>
      <t xml:space="preserve">Auricular monoaural </t>
    </r>
    <r>
      <rPr>
        <sz val="12"/>
        <rFont val="Book Antiqua"/>
        <family val="1"/>
      </rPr>
      <t>para teléfono de sobremesa CISCO, conexión USB, RJ y Bluetooth - Oreja o diadema. Compatibilidad con Cisco Jabber.</t>
    </r>
  </si>
  <si>
    <t>Discos Duro SSD 2,5  512 Gb</t>
  </si>
  <si>
    <r>
      <rPr>
        <b/>
        <sz val="12"/>
        <rFont val="Book Antiqua"/>
        <family val="1"/>
      </rPr>
      <t xml:space="preserve">WEBCAM USB </t>
    </r>
    <r>
      <rPr>
        <sz val="12"/>
        <rFont val="Book Antiqua"/>
        <family val="1"/>
      </rPr>
      <t>PARA PC con certificado para uso de Microsoft Teams</t>
    </r>
  </si>
  <si>
    <t>Precio Licitacion Vigente</t>
  </si>
  <si>
    <r>
      <rPr>
        <b/>
        <sz val="12"/>
        <rFont val="Book Antiqua"/>
        <family val="1"/>
      </rPr>
      <t>Retirada /reciclaje</t>
    </r>
    <r>
      <rPr>
        <sz val="12"/>
        <rFont val="Book Antiqua"/>
        <family val="1"/>
      </rPr>
      <t xml:space="preserve">
Recogida según propuesta del licitador de equipos de la tipología de este lote, de forma regular, procediendo a custodiarlos durante el tiempo que se fije (un mes a priori) y posteriormente realizar el borrado confidencial de la información según procedimento que se indique. Se deberá aportar el destino certificado de los equipos a fines de interés social.
</t>
    </r>
  </si>
  <si>
    <t>PRECIO   SALIDA lic hw 2018 (a eliminar)</t>
  </si>
  <si>
    <r>
      <t xml:space="preserve">Smartphone Android gama entrada
</t>
    </r>
    <r>
      <rPr>
        <sz val="12"/>
        <rFont val="Book Antiqua"/>
        <family val="1"/>
      </rPr>
      <t>. Procesador Octa-core 1.9 GHz (Exynos)
. Pantalla 5,2”, Full Rectangle, HD, Super AMOLED
. Bluetooth 4.2, Wi-Fi 802.11 a/b/g/n/ac (2.4/5GHz), GPS
. Cámara: 13Mpx trasera, 5Mpx frontal
. Memoria; 2GB RAM, 32GB Almacenamiento interno (microSD hasta 512GB)
. NanoSIM, Dual-SIM, NFC
. EE (</t>
    </r>
    <r>
      <rPr>
        <b/>
        <sz val="12"/>
        <color rgb="FFFF0000"/>
        <rFont val="Book Antiqua"/>
        <family val="1"/>
      </rPr>
      <t>Samsung</t>
    </r>
    <r>
      <rPr>
        <sz val="12"/>
        <rFont val="Book Antiqua"/>
        <family val="1"/>
      </rPr>
      <t xml:space="preserve"> Enterprise Edition)</t>
    </r>
  </si>
  <si>
    <t>No dispone</t>
  </si>
  <si>
    <t>PEDIDO EQUIPOS INFORMATICOS</t>
  </si>
  <si>
    <t>versión JUNIO 2017</t>
  </si>
  <si>
    <t>Nº PEDIDO CLIENTE:</t>
  </si>
  <si>
    <t>DATOS DEL SOLICITANTE DEL MATERIAL</t>
  </si>
  <si>
    <t>Nombre solicitante</t>
  </si>
  <si>
    <t>Nombre usuario final</t>
  </si>
  <si>
    <t>CECO/PEP/Orden</t>
  </si>
  <si>
    <t>Empresa usuario</t>
  </si>
  <si>
    <t>(seleccionar del desplegable)</t>
  </si>
  <si>
    <t>Explotación</t>
  </si>
  <si>
    <t>CIF</t>
  </si>
  <si>
    <t>Fecha</t>
  </si>
  <si>
    <t>DIRECCIÓN DE ENVÍO DE FACTURA (rellenar sólo si es diferente a la dirección fiscal)</t>
  </si>
  <si>
    <t>Empresa</t>
  </si>
  <si>
    <t>Dirección</t>
  </si>
  <si>
    <t>C.P.</t>
  </si>
  <si>
    <t>Población</t>
  </si>
  <si>
    <t>Provincia</t>
  </si>
  <si>
    <t>DIRECCIÓN DE ENVIO DEL MATERIAL</t>
  </si>
  <si>
    <t>E-mail</t>
  </si>
  <si>
    <t>Persona  Contacto</t>
  </si>
  <si>
    <t>Telf.</t>
  </si>
  <si>
    <t>DESCRIPCIÓN DEL MATERIAL SOLICITADO</t>
  </si>
  <si>
    <t>CANTIDAD</t>
  </si>
  <si>
    <t>Cod. eProcureo</t>
  </si>
  <si>
    <t>P.NUMBER</t>
  </si>
  <si>
    <t>DESCRIPCIÓN</t>
  </si>
  <si>
    <t>PRECIO</t>
  </si>
  <si>
    <t>MARCA</t>
  </si>
  <si>
    <t>NOTAS:</t>
  </si>
  <si>
    <r>
      <t xml:space="preserve">Para consultas referentes a los equipos pongase en contacto con el departamento de Gestión de Compras a través de </t>
    </r>
    <r>
      <rPr>
        <b/>
        <sz val="10"/>
        <color indexed="10"/>
        <rFont val="Calibri"/>
        <family val="2"/>
      </rPr>
      <t>desi@logistium.es</t>
    </r>
  </si>
  <si>
    <t>Observaciones:</t>
  </si>
  <si>
    <t>WO</t>
  </si>
  <si>
    <t>TAS MAQUETACIÓN</t>
  </si>
  <si>
    <t>TAS CGP</t>
  </si>
  <si>
    <t>TAS INSTALACIÓN</t>
  </si>
  <si>
    <t>USUARIO</t>
  </si>
  <si>
    <t>SEDE</t>
  </si>
  <si>
    <t>EMPRESA</t>
  </si>
  <si>
    <t>Proveedor:</t>
  </si>
  <si>
    <t>IMPORTE NETO</t>
  </si>
  <si>
    <t>* Euros</t>
  </si>
  <si>
    <t>*Nota: Los precios pueden sufrir variaciones según el mercado, en cualquier caso, será informado ante cualquier variación.</t>
  </si>
  <si>
    <t>VENTA</t>
  </si>
  <si>
    <t>COMPRA</t>
  </si>
  <si>
    <t>Margen ok?</t>
  </si>
  <si>
    <t>Nº PDO.LOGISTIUM</t>
  </si>
  <si>
    <t>Nº PDO.CLIENTE</t>
  </si>
  <si>
    <t>CODSAP</t>
  </si>
  <si>
    <t>CENTRO DE COSTE</t>
  </si>
  <si>
    <t>Inventario</t>
  </si>
  <si>
    <t>Precio Venta</t>
  </si>
  <si>
    <t>precio compra</t>
  </si>
  <si>
    <t xml:space="preserve">PROVEEDOR </t>
  </si>
  <si>
    <t>PEDIDO ECONOCOM</t>
  </si>
  <si>
    <t>cto. Ecs</t>
  </si>
  <si>
    <t>factura proveedor</t>
  </si>
  <si>
    <t/>
  </si>
  <si>
    <t>X</t>
  </si>
  <si>
    <t>21.04.2016                                                                                                             Salida dinámica de lista                                                                                                                    1</t>
  </si>
  <si>
    <t>Material</t>
  </si>
  <si>
    <t>Texto breve de material</t>
  </si>
  <si>
    <t>Categoria</t>
  </si>
  <si>
    <t>Descripción Categoria</t>
  </si>
  <si>
    <t>C.F.</t>
  </si>
  <si>
    <t>Descripción Familia</t>
  </si>
  <si>
    <t>C.Sf.</t>
  </si>
  <si>
    <t>Descripción SubFamilia</t>
  </si>
  <si>
    <t>Grupo</t>
  </si>
  <si>
    <t>Descripción Grupo</t>
  </si>
  <si>
    <t>Subgrupo</t>
  </si>
  <si>
    <t>Descripción SubGrupo</t>
  </si>
  <si>
    <t>CAJEROS</t>
  </si>
  <si>
    <t>C12</t>
  </si>
  <si>
    <t>TECNOLOGIAS DE LA INFORMACION</t>
  </si>
  <si>
    <t>F97</t>
  </si>
  <si>
    <t>IT HARDWARE</t>
  </si>
  <si>
    <t>SFI47</t>
  </si>
  <si>
    <t>IMPRESORA,FOTOCOPIADORA,MULTIFUNCIONALES</t>
  </si>
  <si>
    <t>GI047</t>
  </si>
  <si>
    <t>TI00047</t>
  </si>
  <si>
    <t>ESCANERS</t>
  </si>
  <si>
    <t>IMPRESORAS</t>
  </si>
  <si>
    <t>MEMORIAS USB SD Y DISCOS DUROS</t>
  </si>
  <si>
    <t>SFI46</t>
  </si>
  <si>
    <t>PERIFERICO Y REPUESTOS</t>
  </si>
  <si>
    <t>GI046</t>
  </si>
  <si>
    <t>TI00046</t>
  </si>
  <si>
    <t>MONITORES</t>
  </si>
  <si>
    <t>ORDENADORES SOBREMESA</t>
  </si>
  <si>
    <t>SFI50</t>
  </si>
  <si>
    <t>HARDWARE(ESTACION DE TRABAJO, PORTATIL)</t>
  </si>
  <si>
    <t>GI050</t>
  </si>
  <si>
    <t>TI00050</t>
  </si>
  <si>
    <t>ORDENADORES SOBREMESA - ACCESORIOS</t>
  </si>
  <si>
    <t>OTROS MATERIALES</t>
  </si>
  <si>
    <t>PORTATILES</t>
  </si>
  <si>
    <t>PORTATILES - ACCESORIOS</t>
  </si>
  <si>
    <t>PROYECTORES Y EQUIPOS VC</t>
  </si>
  <si>
    <t>QUIOSCOS</t>
  </si>
  <si>
    <t>SFI48</t>
  </si>
  <si>
    <t>SERVIDORES Y EQUIPOS DE LA RED</t>
  </si>
  <si>
    <t>GI048</t>
  </si>
  <si>
    <t>TI00048</t>
  </si>
  <si>
    <t>SERVIDORES</t>
  </si>
  <si>
    <t>TABLETS</t>
  </si>
  <si>
    <t>SFI49</t>
  </si>
  <si>
    <t>HARDWARE ROBUSTO (LAPTOP,TABLET)</t>
  </si>
  <si>
    <t>GI049</t>
  </si>
  <si>
    <t>TI00049</t>
  </si>
  <si>
    <t>TABLETS - ACCESORIOS</t>
  </si>
  <si>
    <t>TPLs</t>
  </si>
  <si>
    <t>TPLs - ACCESORIOS</t>
  </si>
  <si>
    <t>AURICULARES</t>
  </si>
  <si>
    <t>EQUIPOS VC</t>
  </si>
  <si>
    <t>EQUIPOS VC - ACCESORIOS</t>
  </si>
  <si>
    <t>TECLADOS Y RATONES</t>
  </si>
  <si>
    <t>TERMINALES MOVILES</t>
  </si>
  <si>
    <t>PORTATIL ELITEBOOK 820 G1 - ESTANDAR</t>
  </si>
  <si>
    <t>SURFACE PRO4 RAM4 128GB SSD I5 + FUNDA</t>
  </si>
  <si>
    <t>PORTATIL PROBOOK 640 14'' G1 - ESTANDAR</t>
  </si>
  <si>
    <t>PORTATIL ELITEBOOK 840 G2 - ESTANDAR</t>
  </si>
  <si>
    <t>PORTATIL PROBOOK 650 15'' G1 - ESTANDAR</t>
  </si>
  <si>
    <t>WORKSTATION Z440 TARJETA DUAL - ESTANDAR</t>
  </si>
  <si>
    <t>PC 600SFF G2 - ESTANDAR</t>
  </si>
  <si>
    <t>PC 600TWR G2 - ESTANDAR</t>
  </si>
  <si>
    <t>DOCKING Y CABLE Port. Probook 650 G2</t>
  </si>
  <si>
    <t>ESTACION CONEXION GigE PARA SURFACE PRO</t>
  </si>
  <si>
    <t>PUESTO DE ESCANEO FUJITSU TG-7260</t>
  </si>
  <si>
    <t>DOCKING Y CABLE PORT. ELITEBOOK 840 G2</t>
  </si>
  <si>
    <t>MONITOR DOCK ELITEDISPLAY S231 23'' LED</t>
  </si>
  <si>
    <t>MICROSOFT SURFACE Pro 4 POWER SUPPLY</t>
  </si>
  <si>
    <t>TECLADO CON CABLE USB</t>
  </si>
  <si>
    <t>MOUSE CON CABLE USB</t>
  </si>
  <si>
    <t>MONITOR ELITEDISPLAY E232 23'' LED</t>
  </si>
  <si>
    <t>MOBILE WORKSTATION ZBOOK 17 - ESTANDAR</t>
  </si>
  <si>
    <t>SURFACE PRO4 RAM16 512GB SSD I7 + FUNDA</t>
  </si>
  <si>
    <t>SOFTWARE</t>
  </si>
  <si>
    <t>F96</t>
  </si>
  <si>
    <t>SFI32</t>
  </si>
  <si>
    <t>SOFTWARE BASE SOPORTE/MANTENIMIENTO</t>
  </si>
  <si>
    <t>GI032</t>
  </si>
  <si>
    <t>TI00004</t>
  </si>
  <si>
    <t>OTROS SERVICIOS</t>
  </si>
  <si>
    <t>F94</t>
  </si>
  <si>
    <t>SERVICIOS IT</t>
  </si>
  <si>
    <t>SFI25</t>
  </si>
  <si>
    <t>SERV.ARQUITECTURA Y DISEÑO</t>
  </si>
  <si>
    <t>GI025</t>
  </si>
  <si>
    <t>TIS0007</t>
  </si>
  <si>
    <t>SERVICIOS TI</t>
  </si>
  <si>
    <t>AMPLIACIONES DE GARANTIA</t>
  </si>
  <si>
    <t>INSTALACIONES</t>
  </si>
  <si>
    <t>PORTES</t>
  </si>
  <si>
    <t>RENTING INFORMATICO</t>
  </si>
  <si>
    <t>SAI</t>
  </si>
  <si>
    <t>Nº PEDIDO LOGISTIUM:</t>
  </si>
  <si>
    <t>SAP</t>
  </si>
  <si>
    <t>NIF</t>
  </si>
  <si>
    <t>ABASTAMENT COSTA BRAVA NORD</t>
  </si>
  <si>
    <t>A55060321</t>
  </si>
  <si>
    <t>AGUAS DE ALBACETE</t>
  </si>
  <si>
    <t>A02399392</t>
  </si>
  <si>
    <t>AGUAS DE AVILES</t>
  </si>
  <si>
    <t>B74271339</t>
  </si>
  <si>
    <t>AGUAS DE CIEZA</t>
  </si>
  <si>
    <t>A30383269</t>
  </si>
  <si>
    <t>AGUAS DE HUELVA</t>
  </si>
  <si>
    <t>A21006408</t>
  </si>
  <si>
    <t>AGUAS DE JUMILLA</t>
  </si>
  <si>
    <t>A73086852</t>
  </si>
  <si>
    <t>AGUAS DE LORCA</t>
  </si>
  <si>
    <t>A30575674</t>
  </si>
  <si>
    <t>AGUAS DE LUCENA</t>
  </si>
  <si>
    <t>B14789010</t>
  </si>
  <si>
    <t>AGUAS DE NAVARRA</t>
  </si>
  <si>
    <t>A71185722</t>
  </si>
  <si>
    <t>AGUAS DE PUERTOLLANO</t>
  </si>
  <si>
    <t>B13503263</t>
  </si>
  <si>
    <t>AGUAS DE VALLADOLID</t>
  </si>
  <si>
    <t>A47399068</t>
  </si>
  <si>
    <t>AGUAS MUNICIPALIZADAS DE ALICANTE</t>
  </si>
  <si>
    <t>B03002441</t>
  </si>
  <si>
    <t>AIGUA DE RIGAT</t>
  </si>
  <si>
    <t>A08008849</t>
  </si>
  <si>
    <t>AIGUES COLOMENQUES</t>
  </si>
  <si>
    <t>A66141185</t>
  </si>
  <si>
    <t>AIGUES DE BARCELONA (FUNDACION AGBAR)</t>
  </si>
  <si>
    <t>G58120353</t>
  </si>
  <si>
    <t>AIGUES DE BARCELONA (ORAN)</t>
  </si>
  <si>
    <t>000716289005637</t>
  </si>
  <si>
    <t>AIGUES DE BARCELONA EMGCIA (OPERADORA)</t>
  </si>
  <si>
    <t>A66098435</t>
  </si>
  <si>
    <t>Aigües de Blanes</t>
  </si>
  <si>
    <t>A17323205</t>
  </si>
  <si>
    <t>Aigües de Castellbisbal S.A.</t>
  </si>
  <si>
    <t>A08215956</t>
  </si>
  <si>
    <t>AIGUES DE CERVERA</t>
  </si>
  <si>
    <t>B25308818</t>
  </si>
  <si>
    <t>Aigües de Girona, Salt i Sarrià de Ter</t>
  </si>
  <si>
    <t>A17351248</t>
  </si>
  <si>
    <t>AIGUES DE LA COSTA BRAVA (EMACBSA)</t>
  </si>
  <si>
    <t>A17894585</t>
  </si>
  <si>
    <t>AIGUES DE SANT PERE DE RIBES</t>
  </si>
  <si>
    <t>A08021701</t>
  </si>
  <si>
    <t>Aigues de Selva</t>
  </si>
  <si>
    <t>B07825177</t>
  </si>
  <si>
    <t>ANAIGUA</t>
  </si>
  <si>
    <t>A60597077</t>
  </si>
  <si>
    <t>AQUA DEVELOPMENT NETWORK</t>
  </si>
  <si>
    <t>A85788065</t>
  </si>
  <si>
    <t>AQUADOM</t>
  </si>
  <si>
    <t>B66038837</t>
  </si>
  <si>
    <t>Aquae Security</t>
  </si>
  <si>
    <t>A66138470</t>
  </si>
  <si>
    <t>AQUAGEST LEVANTE, S.A. - EQUI SPORT MOLINA, S.L., U.T.E.</t>
  </si>
  <si>
    <t>U54446026</t>
  </si>
  <si>
    <t>AQUALOGY BUSINESS SOFTWARE</t>
  </si>
  <si>
    <t>A65855124</t>
  </si>
  <si>
    <t>AQUALOGY SOLUCIONES Y TECNOLOGIAS DEL AGUA (ASTA)</t>
  </si>
  <si>
    <t>A65666927</t>
  </si>
  <si>
    <t>AQUALOGY SOLUTIONS</t>
  </si>
  <si>
    <t>A08018954</t>
  </si>
  <si>
    <t>AQUAMBIENTE</t>
  </si>
  <si>
    <t>A08332975</t>
  </si>
  <si>
    <t>AQUANEX</t>
  </si>
  <si>
    <t>A10384386</t>
  </si>
  <si>
    <t>AQUAOURENSE</t>
  </si>
  <si>
    <t>A32390684</t>
  </si>
  <si>
    <t>AQUARA</t>
  </si>
  <si>
    <t>A66141177</t>
  </si>
  <si>
    <t>AQUARBE</t>
  </si>
  <si>
    <t>A66141219</t>
  </si>
  <si>
    <t>AQUATEC</t>
  </si>
  <si>
    <t>A85788073</t>
  </si>
  <si>
    <t>AQUONA AM</t>
  </si>
  <si>
    <t>A66141169</t>
  </si>
  <si>
    <t>ASG (Aigües del Segarra Garrigues)</t>
  </si>
  <si>
    <t>A25529074</t>
  </si>
  <si>
    <t>ASTURAGUA</t>
  </si>
  <si>
    <t>A66141201</t>
  </si>
  <si>
    <t>ATERCA</t>
  </si>
  <si>
    <t>A07036494</t>
  </si>
  <si>
    <t>AUXAGEST</t>
  </si>
  <si>
    <t>B53453635</t>
  </si>
  <si>
    <t>BLANCA FOMENTO SOCIAL</t>
  </si>
  <si>
    <t>B73549685</t>
  </si>
  <si>
    <t>Blanes Mediambient SAU</t>
  </si>
  <si>
    <t>A17956533</t>
  </si>
  <si>
    <t>CAPSA</t>
  </si>
  <si>
    <t>A17000084</t>
  </si>
  <si>
    <t>CENTRO OPERATIVO CICLO COMERCIAL (COC)</t>
  </si>
  <si>
    <t>A66176785</t>
  </si>
  <si>
    <t>CETAQUA</t>
  </si>
  <si>
    <t>G64386626</t>
  </si>
  <si>
    <t>CETAQUA ANDALUCIA</t>
  </si>
  <si>
    <t>G93217743</t>
  </si>
  <si>
    <t>CETAQUA GALICIA</t>
  </si>
  <si>
    <t>G70312020</t>
  </si>
  <si>
    <t>CLABSA Clavagueram de Barcelona SA</t>
  </si>
  <si>
    <t>A60086451</t>
  </si>
  <si>
    <t>COMAIGUA</t>
  </si>
  <si>
    <t>B43827971</t>
  </si>
  <si>
    <t>DEPURADORES D'OSONA</t>
  </si>
  <si>
    <t>B60858982</t>
  </si>
  <si>
    <t>DRENATGES URBANS DEL BESOS</t>
  </si>
  <si>
    <t>B61835575</t>
  </si>
  <si>
    <t>EMARASA</t>
  </si>
  <si>
    <t>A03018710</t>
  </si>
  <si>
    <t>EMATSA</t>
  </si>
  <si>
    <t>A43049956</t>
  </si>
  <si>
    <t>Emuasa</t>
  </si>
  <si>
    <t>A30054209</t>
  </si>
  <si>
    <t>FUNDACION AGUA GRANADA</t>
  </si>
  <si>
    <t>G18818781</t>
  </si>
  <si>
    <t>GESTION AGUAS DE CALELLA</t>
  </si>
  <si>
    <t>B66145772</t>
  </si>
  <si>
    <t>INTEGRATED FACILITY MANAGMENT</t>
  </si>
  <si>
    <t>A61422309</t>
  </si>
  <si>
    <t>INTERAGUA</t>
  </si>
  <si>
    <t>A81099665</t>
  </si>
  <si>
    <t>LABAQUA</t>
  </si>
  <si>
    <t>A03637899</t>
  </si>
  <si>
    <t>LECTU-VEGA S.L.</t>
  </si>
  <si>
    <t>B53155156</t>
  </si>
  <si>
    <t>LOGISTIUM</t>
  </si>
  <si>
    <t>A03466604</t>
  </si>
  <si>
    <t>SERMUBENIEL</t>
  </si>
  <si>
    <t>A73312100</t>
  </si>
  <si>
    <t>SIMMAR</t>
  </si>
  <si>
    <t>B61497160</t>
  </si>
  <si>
    <t>SITA IBERICA</t>
  </si>
  <si>
    <t>B60171162</t>
  </si>
  <si>
    <t>SOCIEDAD GENERAL DE AGUAS DE BARCELONA</t>
  </si>
  <si>
    <t>A08000234</t>
  </si>
  <si>
    <t>SOCIEDAD MIXTA AGUAS DE LEON (AGUAS DE LEON)</t>
  </si>
  <si>
    <t>B24604373</t>
  </si>
  <si>
    <t>SOREA</t>
  </si>
  <si>
    <t>A08146367</t>
  </si>
  <si>
    <t>SOMARSA</t>
  </si>
  <si>
    <t>A17081555</t>
  </si>
  <si>
    <t>SUEZ ENVIRONNEMENT ESPAÑA, S.L.</t>
  </si>
  <si>
    <t>B63152664</t>
  </si>
  <si>
    <t>SYNECTIC</t>
  </si>
  <si>
    <t>A61821526</t>
  </si>
  <si>
    <t>UTE AGUAS DE ALBURQUERQUE</t>
  </si>
  <si>
    <t>U06335319</t>
  </si>
  <si>
    <t>UTE AGUAS DE ARROYO DE LA LUZ</t>
  </si>
  <si>
    <t>U06422836</t>
  </si>
  <si>
    <t>UTE AGUAS DE HERVAS</t>
  </si>
  <si>
    <t>U06482517</t>
  </si>
  <si>
    <t>UTE AGUAS DE MONTHERMOSO</t>
  </si>
  <si>
    <t>U06533012</t>
  </si>
  <si>
    <t>UTE ALCANTARILLADO ZARAGOZA</t>
  </si>
  <si>
    <t>U66205832</t>
  </si>
  <si>
    <t>UTE BAHIA GADITANA</t>
  </si>
  <si>
    <t>U91187005</t>
  </si>
  <si>
    <t>UTE DEPURACION ARROYO CULEBRO</t>
  </si>
  <si>
    <t>U66007600</t>
  </si>
  <si>
    <t>UTE DONOSTIAKO ESTOLDERIA</t>
  </si>
  <si>
    <t>U47707344</t>
  </si>
  <si>
    <t>UTE ETAP ARNEDO</t>
  </si>
  <si>
    <t>U66036039</t>
  </si>
  <si>
    <t>UTE ETAP TAJO</t>
  </si>
  <si>
    <t>U65652042</t>
  </si>
  <si>
    <t>UTE JUCAR VINALOPO</t>
  </si>
  <si>
    <t>U54635370</t>
  </si>
  <si>
    <t>UTE MANTENIMENT FONTS DE BARCELONA</t>
  </si>
  <si>
    <t>U65250771</t>
  </si>
  <si>
    <t>UTE MAYORAZGO</t>
  </si>
  <si>
    <t>U38962601</t>
  </si>
  <si>
    <t>UTE MONTORNÉS</t>
  </si>
  <si>
    <t>G63389373</t>
  </si>
  <si>
    <t>UTE SALEAL</t>
  </si>
  <si>
    <t>U65570772</t>
  </si>
  <si>
    <t>UTE SANEJAMENT DE MONTORNES</t>
  </si>
  <si>
    <t>U65007072</t>
  </si>
  <si>
    <t>UTE SERVICIO DE AGUAS DE PLASENCIA</t>
  </si>
  <si>
    <t>U10358802</t>
  </si>
  <si>
    <t>UTE SOREA - POLO EXPORTACIONES ME1 BALEARES</t>
  </si>
  <si>
    <t>U65071508</t>
  </si>
  <si>
    <t>UTE SOREA - SGAB SANT VICENÇ DELS HORTS</t>
  </si>
  <si>
    <t>U65379596</t>
  </si>
  <si>
    <t>UTE SOREA-PRODAISA</t>
  </si>
  <si>
    <t>U17879107</t>
  </si>
  <si>
    <t>UTE VALLS-UTE ELECTROMECANICA SOLER AQUAGEST MEDIO AMBIENTE</t>
  </si>
  <si>
    <t>U65218646</t>
  </si>
  <si>
    <t>UTE DEPURACION VALLE VINALOPO</t>
  </si>
  <si>
    <t>U65766925</t>
  </si>
  <si>
    <t>VIAQUA</t>
  </si>
  <si>
    <t>AGAMED</t>
  </si>
  <si>
    <t>A53296380</t>
  </si>
  <si>
    <t>AGUAS DE BENAHAVIS</t>
  </si>
  <si>
    <t>A93026680</t>
  </si>
  <si>
    <t>AGUAS DE TELDE GIS</t>
  </si>
  <si>
    <t>A35499318</t>
  </si>
  <si>
    <t>AGUAS DEL TELDE</t>
  </si>
  <si>
    <t>AGUASVIRA</t>
  </si>
  <si>
    <t>A18502591</t>
  </si>
  <si>
    <t>AIGUES DE CULLERA</t>
  </si>
  <si>
    <t>A96124177</t>
  </si>
  <si>
    <t>AIGUES DE L'HORTA</t>
  </si>
  <si>
    <t>A96523329</t>
  </si>
  <si>
    <t>AIGUES I SANEJAMENT D'ELX</t>
  </si>
  <si>
    <t>A53555967</t>
  </si>
  <si>
    <t>AIGUES MUNICIPALS DE PATERNA</t>
  </si>
  <si>
    <t>A97727853</t>
  </si>
  <si>
    <t>ASTOSAM</t>
  </si>
  <si>
    <t>A29453768</t>
  </si>
  <si>
    <t>CANARAGUA</t>
  </si>
  <si>
    <t>A79540274</t>
  </si>
  <si>
    <t>CANARAGUA CONCESIONES</t>
  </si>
  <si>
    <t>A76624345</t>
  </si>
  <si>
    <t>CANARAGUA MEDIOAMBIENTE</t>
  </si>
  <si>
    <t>A35420322</t>
  </si>
  <si>
    <t>CANARAGUA SUR S.A.</t>
  </si>
  <si>
    <t>EMASAGRA</t>
  </si>
  <si>
    <t>A18027722</t>
  </si>
  <si>
    <t>HIDRALIA</t>
  </si>
  <si>
    <t>A41461856</t>
  </si>
  <si>
    <t>HIDRAQUA</t>
  </si>
  <si>
    <t>A53223764</t>
  </si>
  <si>
    <t>HIDROBAL</t>
  </si>
  <si>
    <t>A66140724</t>
  </si>
  <si>
    <t>HIDROGEA</t>
  </si>
  <si>
    <t>A73468498</t>
  </si>
  <si>
    <t>TEIDAGUA</t>
  </si>
  <si>
    <t>A38285961</t>
  </si>
  <si>
    <t>AGUAS DE MONTILLA</t>
  </si>
  <si>
    <t>A14724355</t>
  </si>
  <si>
    <r>
      <t xml:space="preserve">Retirada / reciclaje
</t>
    </r>
    <r>
      <rPr>
        <sz val="12"/>
        <rFont val="Book Antiqua"/>
        <family val="1"/>
      </rPr>
      <t xml:space="preserve">Recogida sin un mínimo de unidades de equipos de la tipología de este lote,  de forma regular, procediendo a custodiarlos durante el tiempo que se fije (un mes a priori) y posteriormente realizar el borrado confidencial de la información según procedimento que se indique. Se deberá aportar el destino certificado de los equipos a fines de interés social y el certificado del borrado de los datos.
</t>
    </r>
  </si>
  <si>
    <t>PROVEEDOR
PRECIO UNITARIO OFERTADO</t>
  </si>
  <si>
    <t>PROVEEDOR 
SUBTOTAL  OFERTADO</t>
  </si>
  <si>
    <t>PRECIO UNITARIO  SALIDA</t>
  </si>
  <si>
    <t>UNIDADES REFERENCIA</t>
  </si>
  <si>
    <t xml:space="preserve">El precio unitario ofertado no puede ser superior al precio unitario de salida.  </t>
  </si>
  <si>
    <r>
      <rPr>
        <b/>
        <sz val="12"/>
        <rFont val="Book Antiqua"/>
        <family val="1"/>
      </rPr>
      <t xml:space="preserve">Funda </t>
    </r>
    <r>
      <rPr>
        <sz val="12"/>
        <rFont val="Book Antiqua"/>
        <family val="1"/>
      </rPr>
      <t xml:space="preserve">Rugerizada para tablet  IOS  10.2" 
Protección anticaídas desde 1.2 metros
IP-55 contra suciedad, arena, lluvia y barro
Botones de silicona para protección de los controles
Acceso al escánner de huella
Pie de apoyo integrado abierto/cerrado para escribir o leer
</t>
    </r>
  </si>
  <si>
    <r>
      <rPr>
        <b/>
        <sz val="12"/>
        <rFont val="Book Antiqua"/>
        <family val="1"/>
      </rPr>
      <t xml:space="preserve">Tablet  IOS  7.9" </t>
    </r>
    <r>
      <rPr>
        <sz val="12"/>
        <rFont val="Book Antiqua"/>
        <family val="1"/>
      </rPr>
      <t xml:space="preserve">
64GB  Wi-Fi  + Cellular GRIS . Cargador y cable. DEP (Apple Business Manager)</t>
    </r>
  </si>
  <si>
    <t xml:space="preserve">DESCRIPCION:
TABLETS Y SMARTPHONES IOS, SUS ACCESORIOS Y SERVICIOS ASOCIADOS   </t>
  </si>
  <si>
    <t>IMPORTE BASE LICITACIÓN</t>
  </si>
  <si>
    <t>IMPORTE OFERTADO TOTAL</t>
  </si>
  <si>
    <t>Las ofertas que presenten valores superiores a los indicados como importes máximos (precio unitario salida e importe base licitación) se rechazarán en su globalidad.</t>
  </si>
  <si>
    <t xml:space="preserve">El licitador debe  completar todos los ítems indicados. En caso de omisión de alguno de ellos, la propuesta presentada será rechazada en su globalidad. </t>
  </si>
  <si>
    <t>Se desestimarán tanto aquellas ofertas que contengan casillas en AZUL sin completar como aquellas en las que no quede explícitamente escrito el importe total ofertado.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</si>
</sst>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p_t_a_-;\-* #,##0\ _p_t_a_-;_-* &quot;-&quot;\ _p_t_a_-;_-@_-"/>
    <numFmt numFmtId="166" formatCode="0000"/>
    <numFmt numFmtId="167" formatCode="00000"/>
    <numFmt numFmtId="168" formatCode="#,##0.00\ _€"/>
    <numFmt numFmtId="169" formatCode="#,##0.00\ &quot;€&quot;"/>
    <numFmt numFmtId="170" formatCode="_-* #,##0\ &quot;€&quot;_-;\-* #,##0\ &quot;€&quot;_-;_-* &quot;-&quot;??\ &quot;€&quot;_-;_-@_-"/>
  </numFmts>
  <fonts count="6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2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b/>
      <sz val="12"/>
      <color indexed="9"/>
      <name val="Calibri"/>
      <family val="2"/>
    </font>
    <font>
      <b/>
      <sz val="10"/>
      <name val="Calibri"/>
      <family val="2"/>
    </font>
    <font>
      <b/>
      <sz val="10"/>
      <color indexed="10"/>
      <name val="Calibri"/>
      <family val="2"/>
    </font>
    <font>
      <b/>
      <i/>
      <sz val="12"/>
      <name val="Calibri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0"/>
      <name val="Calibri"/>
      <family val="2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theme="0"/>
      <name val="Calibri"/>
      <family val="2"/>
    </font>
    <font>
      <b/>
      <sz val="10"/>
      <name val="Arial"/>
      <family val="2"/>
    </font>
    <font>
      <b/>
      <sz val="10"/>
      <color rgb="FFFFFF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6"/>
      <name val="Calibri"/>
      <family val="2"/>
    </font>
    <font>
      <sz val="11"/>
      <color rgb="FFFF0000"/>
      <name val="Calibri"/>
      <family val="2"/>
      <scheme val="minor"/>
    </font>
    <font>
      <sz val="10"/>
      <color theme="0"/>
      <name val="Arial"/>
      <family val="2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0"/>
      <color theme="9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name val="Book Antiqua"/>
      <family val="1"/>
    </font>
    <font>
      <sz val="12"/>
      <name val="Book Antiqua"/>
      <family val="1"/>
    </font>
    <font>
      <b/>
      <sz val="12"/>
      <color rgb="FFFF0000"/>
      <name val="Book Antiqua"/>
      <family val="1"/>
    </font>
    <font>
      <b/>
      <sz val="14"/>
      <name val="Book Antiqua"/>
      <family val="1"/>
    </font>
    <font>
      <sz val="10"/>
      <name val="Book Antiqua"/>
      <family val="1"/>
    </font>
    <font>
      <b/>
      <i/>
      <sz val="12"/>
      <name val="Book Antiqua"/>
      <family val="1"/>
    </font>
    <font>
      <i/>
      <sz val="12"/>
      <name val="Book Antiqua"/>
      <family val="1"/>
    </font>
    <font>
      <sz val="12"/>
      <color rgb="FFFF0000"/>
      <name val="Book Antiqua"/>
      <family val="1"/>
    </font>
    <font>
      <sz val="10"/>
      <name val="Arial"/>
      <family val="2"/>
    </font>
    <font>
      <b/>
      <sz val="12"/>
      <color rgb="FF0070C0"/>
      <name val="Book Antiqua"/>
      <family val="1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theme="0"/>
        <bgColor indexed="22"/>
      </patternFill>
    </fill>
    <fill>
      <patternFill patternType="solid">
        <fgColor theme="0" tint="-0.34998626667073579"/>
        <bgColor indexed="5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55"/>
      </patternFill>
    </fill>
    <fill>
      <patternFill patternType="solid">
        <fgColor theme="0" tint="-0.14999847407452621"/>
        <bgColor indexed="22"/>
      </patternFill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  <fill>
      <patternFill patternType="lightUp">
        <fgColor rgb="FFFFFF00"/>
      </patternFill>
    </fill>
    <fill>
      <patternFill patternType="lightUp">
        <fgColor rgb="FFFFFF00"/>
        <bgColor theme="9" tint="0.79998168889431442"/>
      </patternFill>
    </fill>
    <fill>
      <patternFill patternType="solid">
        <fgColor theme="9" tint="0.79998168889431442"/>
        <bgColor auto="1"/>
      </patternFill>
    </fill>
    <fill>
      <patternFill patternType="solid">
        <fgColor indexed="65"/>
        <bgColor auto="1"/>
      </patternFill>
    </fill>
    <fill>
      <patternFill patternType="solid">
        <fgColor theme="9" tint="0.79995117038483843"/>
        <bgColor auto="1"/>
      </patternFill>
    </fill>
    <fill>
      <patternFill patternType="lightUp">
        <fgColor rgb="FFFFFF00"/>
        <bgColor rgb="FFFFFF00"/>
      </patternFill>
    </fill>
    <fill>
      <patternFill patternType="solid">
        <fgColor rgb="FFFFFF00"/>
        <bgColor auto="1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64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</borders>
  <cellStyleXfs count="25">
    <xf numFmtId="0" fontId="0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20" fillId="0" borderId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9" fillId="17" borderId="0" applyNumberFormat="0" applyBorder="0" applyAlignment="0" applyProtection="0"/>
    <xf numFmtId="0" fontId="4" fillId="0" borderId="0"/>
    <xf numFmtId="0" fontId="3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50" fillId="0" borderId="0"/>
    <xf numFmtId="44" fontId="6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663">
    <xf numFmtId="0" fontId="0" fillId="0" borderId="0" xfId="0"/>
    <xf numFmtId="0" fontId="8" fillId="0" borderId="0" xfId="3"/>
    <xf numFmtId="0" fontId="12" fillId="2" borderId="0" xfId="3" applyFont="1" applyFill="1" applyProtection="1">
      <protection locked="0"/>
    </xf>
    <xf numFmtId="0" fontId="12" fillId="0" borderId="1" xfId="3" applyFont="1" applyBorder="1" applyProtection="1">
      <protection locked="0"/>
    </xf>
    <xf numFmtId="14" fontId="12" fillId="0" borderId="1" xfId="3" applyNumberFormat="1" applyFont="1" applyBorder="1" applyProtection="1">
      <protection locked="0"/>
    </xf>
    <xf numFmtId="0" fontId="12" fillId="2" borderId="2" xfId="3" applyFont="1" applyFill="1" applyBorder="1" applyProtection="1">
      <protection locked="0"/>
    </xf>
    <xf numFmtId="0" fontId="12" fillId="0" borderId="0" xfId="3" applyFont="1"/>
    <xf numFmtId="14" fontId="12" fillId="0" borderId="0" xfId="3" applyNumberFormat="1" applyFont="1" applyProtection="1">
      <protection locked="0"/>
    </xf>
    <xf numFmtId="3" fontId="12" fillId="0" borderId="0" xfId="3" applyNumberFormat="1" applyFont="1" applyAlignment="1">
      <alignment wrapText="1"/>
    </xf>
    <xf numFmtId="0" fontId="13" fillId="0" borderId="0" xfId="3" applyFont="1" applyAlignment="1" applyProtection="1">
      <alignment horizontal="left"/>
      <protection locked="0"/>
    </xf>
    <xf numFmtId="0" fontId="12" fillId="2" borderId="3" xfId="3" applyFont="1" applyFill="1" applyBorder="1" applyProtection="1">
      <protection locked="0"/>
    </xf>
    <xf numFmtId="14" fontId="14" fillId="0" borderId="0" xfId="3" applyNumberFormat="1" applyFont="1" applyProtection="1">
      <protection locked="0"/>
    </xf>
    <xf numFmtId="4" fontId="15" fillId="0" borderId="0" xfId="3" applyNumberFormat="1" applyFont="1" applyAlignment="1">
      <alignment wrapText="1"/>
    </xf>
    <xf numFmtId="0" fontId="14" fillId="0" borderId="0" xfId="3" applyFont="1" applyAlignment="1" applyProtection="1">
      <alignment horizontal="right" wrapText="1"/>
      <protection locked="0"/>
    </xf>
    <xf numFmtId="164" fontId="14" fillId="3" borderId="4" xfId="3" applyNumberFormat="1" applyFont="1" applyFill="1" applyBorder="1" applyAlignment="1">
      <alignment horizontal="center" vertical="center" wrapText="1"/>
    </xf>
    <xf numFmtId="0" fontId="12" fillId="0" borderId="0" xfId="3" applyFont="1" applyProtection="1">
      <protection locked="0"/>
    </xf>
    <xf numFmtId="0" fontId="12" fillId="0" borderId="5" xfId="3" quotePrefix="1" applyFont="1" applyBorder="1" applyAlignment="1" applyProtection="1">
      <alignment horizontal="center"/>
      <protection locked="0"/>
    </xf>
    <xf numFmtId="0" fontId="12" fillId="0" borderId="3" xfId="3" applyFont="1" applyBorder="1" applyProtection="1">
      <protection locked="0"/>
    </xf>
    <xf numFmtId="165" fontId="12" fillId="2" borderId="0" xfId="2" applyFont="1" applyFill="1" applyProtection="1">
      <protection locked="0"/>
    </xf>
    <xf numFmtId="165" fontId="12" fillId="2" borderId="3" xfId="2" applyFont="1" applyFill="1" applyBorder="1" applyProtection="1">
      <protection locked="0"/>
    </xf>
    <xf numFmtId="165" fontId="12" fillId="2" borderId="2" xfId="2" applyFont="1" applyFill="1" applyBorder="1" applyProtection="1">
      <protection locked="0"/>
    </xf>
    <xf numFmtId="0" fontId="12" fillId="2" borderId="6" xfId="3" applyFont="1" applyFill="1" applyBorder="1" applyProtection="1">
      <protection locked="0"/>
    </xf>
    <xf numFmtId="14" fontId="12" fillId="2" borderId="0" xfId="3" applyNumberFormat="1" applyFont="1" applyFill="1" applyProtection="1">
      <protection locked="0"/>
    </xf>
    <xf numFmtId="0" fontId="14" fillId="2" borderId="0" xfId="3" applyFont="1" applyFill="1" applyAlignment="1">
      <alignment horizontal="left" wrapText="1"/>
    </xf>
    <xf numFmtId="0" fontId="12" fillId="2" borderId="0" xfId="3" applyFont="1" applyFill="1" applyAlignment="1" applyProtection="1">
      <alignment horizontal="center"/>
      <protection locked="0"/>
    </xf>
    <xf numFmtId="0" fontId="12" fillId="2" borderId="0" xfId="3" applyFont="1" applyFill="1" applyAlignment="1">
      <alignment horizontal="left"/>
    </xf>
    <xf numFmtId="0" fontId="14" fillId="2" borderId="0" xfId="3" applyFont="1" applyFill="1" applyAlignment="1" applyProtection="1">
      <alignment horizontal="left" wrapText="1"/>
      <protection locked="0"/>
    </xf>
    <xf numFmtId="0" fontId="14" fillId="2" borderId="0" xfId="3" applyFont="1" applyFill="1" applyAlignment="1" applyProtection="1">
      <alignment wrapText="1"/>
      <protection locked="0"/>
    </xf>
    <xf numFmtId="0" fontId="14" fillId="2" borderId="0" xfId="3" applyFont="1" applyFill="1" applyAlignment="1" applyProtection="1">
      <alignment horizontal="right" wrapText="1"/>
      <protection locked="0"/>
    </xf>
    <xf numFmtId="0" fontId="14" fillId="5" borderId="7" xfId="3" applyFont="1" applyFill="1" applyBorder="1" applyAlignment="1" applyProtection="1">
      <alignment horizontal="center" vertical="center"/>
      <protection locked="0"/>
    </xf>
    <xf numFmtId="0" fontId="18" fillId="5" borderId="0" xfId="3" applyFont="1" applyFill="1" applyAlignment="1" applyProtection="1">
      <alignment vertical="center"/>
      <protection locked="0"/>
    </xf>
    <xf numFmtId="0" fontId="14" fillId="5" borderId="8" xfId="3" applyFont="1" applyFill="1" applyBorder="1" applyAlignment="1" applyProtection="1">
      <alignment vertical="center"/>
      <protection locked="0"/>
    </xf>
    <xf numFmtId="0" fontId="18" fillId="5" borderId="5" xfId="3" applyFont="1" applyFill="1" applyBorder="1" applyAlignment="1" applyProtection="1">
      <alignment vertical="center"/>
      <protection locked="0"/>
    </xf>
    <xf numFmtId="0" fontId="14" fillId="6" borderId="9" xfId="3" applyFont="1" applyFill="1" applyBorder="1" applyProtection="1">
      <protection locked="0"/>
    </xf>
    <xf numFmtId="0" fontId="14" fillId="0" borderId="10" xfId="3" applyFont="1" applyBorder="1" applyProtection="1">
      <protection locked="0"/>
    </xf>
    <xf numFmtId="0" fontId="14" fillId="6" borderId="7" xfId="3" applyFont="1" applyFill="1" applyBorder="1" applyAlignment="1" applyProtection="1">
      <alignment horizontal="center"/>
      <protection locked="0"/>
    </xf>
    <xf numFmtId="0" fontId="14" fillId="6" borderId="8" xfId="3" applyFont="1" applyFill="1" applyBorder="1" applyProtection="1">
      <protection locked="0"/>
    </xf>
    <xf numFmtId="0" fontId="14" fillId="0" borderId="8" xfId="3" applyFont="1" applyBorder="1" applyProtection="1">
      <protection locked="0"/>
    </xf>
    <xf numFmtId="0" fontId="12" fillId="2" borderId="5" xfId="3" applyFont="1" applyFill="1" applyBorder="1" applyProtection="1">
      <protection locked="0"/>
    </xf>
    <xf numFmtId="0" fontId="14" fillId="2" borderId="0" xfId="3" applyFont="1" applyFill="1" applyAlignment="1">
      <alignment horizontal="left" indent="1"/>
    </xf>
    <xf numFmtId="165" fontId="23" fillId="0" borderId="14" xfId="2" quotePrefix="1" applyFont="1" applyBorder="1" applyAlignment="1" applyProtection="1">
      <alignment horizontal="center"/>
      <protection locked="0"/>
    </xf>
    <xf numFmtId="165" fontId="23" fillId="0" borderId="14" xfId="2" quotePrefix="1" applyFont="1" applyBorder="1" applyAlignment="1" applyProtection="1">
      <alignment horizontal="left"/>
      <protection locked="0"/>
    </xf>
    <xf numFmtId="165" fontId="21" fillId="0" borderId="14" xfId="2" quotePrefix="1" applyFont="1" applyBorder="1" applyAlignment="1" applyProtection="1">
      <alignment horizontal="center"/>
      <protection locked="0"/>
    </xf>
    <xf numFmtId="0" fontId="14" fillId="2" borderId="0" xfId="3" applyFont="1" applyFill="1" applyAlignment="1" applyProtection="1">
      <alignment horizontal="left" wrapText="1" indent="3"/>
      <protection locked="0"/>
    </xf>
    <xf numFmtId="0" fontId="14" fillId="2" borderId="0" xfId="3" quotePrefix="1" applyFont="1" applyFill="1" applyAlignment="1">
      <alignment horizontal="left" wrapText="1" indent="1"/>
    </xf>
    <xf numFmtId="0" fontId="14" fillId="2" borderId="0" xfId="3" applyFont="1" applyFill="1" applyAlignment="1">
      <alignment horizontal="left" wrapText="1" indent="1"/>
    </xf>
    <xf numFmtId="0" fontId="14" fillId="2" borderId="0" xfId="3" applyFont="1" applyFill="1"/>
    <xf numFmtId="0" fontId="12" fillId="2" borderId="10" xfId="3" applyFont="1" applyFill="1" applyBorder="1" applyAlignment="1" applyProtection="1">
      <alignment horizontal="center"/>
      <protection locked="0"/>
    </xf>
    <xf numFmtId="0" fontId="12" fillId="2" borderId="10" xfId="3" applyFont="1" applyFill="1" applyBorder="1" applyProtection="1">
      <protection locked="0"/>
    </xf>
    <xf numFmtId="0" fontId="12" fillId="2" borderId="9" xfId="3" applyFont="1" applyFill="1" applyBorder="1" applyProtection="1">
      <protection locked="0"/>
    </xf>
    <xf numFmtId="0" fontId="14" fillId="5" borderId="10" xfId="3" applyFont="1" applyFill="1" applyBorder="1" applyAlignment="1" applyProtection="1">
      <alignment vertical="center"/>
      <protection locked="0"/>
    </xf>
    <xf numFmtId="0" fontId="12" fillId="2" borderId="8" xfId="3" applyFont="1" applyFill="1" applyBorder="1" applyProtection="1">
      <protection locked="0"/>
    </xf>
    <xf numFmtId="2" fontId="24" fillId="0" borderId="16" xfId="2" quotePrefix="1" applyNumberFormat="1" applyFont="1" applyBorder="1" applyAlignment="1" applyProtection="1">
      <alignment horizontal="right" indent="2"/>
      <protection locked="0"/>
    </xf>
    <xf numFmtId="2" fontId="24" fillId="0" borderId="17" xfId="2" quotePrefix="1" applyNumberFormat="1" applyFont="1" applyBorder="1" applyAlignment="1" applyProtection="1">
      <alignment horizontal="right" indent="2"/>
      <protection locked="0"/>
    </xf>
    <xf numFmtId="165" fontId="24" fillId="0" borderId="1" xfId="2" quotePrefix="1" applyFont="1" applyBorder="1" applyAlignment="1" applyProtection="1">
      <alignment horizontal="center"/>
      <protection locked="0"/>
    </xf>
    <xf numFmtId="165" fontId="12" fillId="2" borderId="10" xfId="2" applyFont="1" applyFill="1" applyBorder="1" applyProtection="1">
      <protection locked="0"/>
    </xf>
    <xf numFmtId="165" fontId="12" fillId="2" borderId="9" xfId="2" applyFont="1" applyFill="1" applyBorder="1" applyProtection="1">
      <protection locked="0"/>
    </xf>
    <xf numFmtId="0" fontId="12" fillId="2" borderId="1" xfId="3" quotePrefix="1" applyFont="1" applyFill="1" applyBorder="1" applyAlignment="1" applyProtection="1">
      <alignment horizontal="left"/>
      <protection locked="0"/>
    </xf>
    <xf numFmtId="0" fontId="12" fillId="2" borderId="0" xfId="3" quotePrefix="1" applyFont="1" applyFill="1" applyAlignment="1" applyProtection="1">
      <alignment horizontal="left"/>
      <protection locked="0"/>
    </xf>
    <xf numFmtId="14" fontId="12" fillId="2" borderId="0" xfId="3" applyNumberFormat="1" applyFont="1" applyFill="1" applyAlignment="1" applyProtection="1">
      <alignment horizontal="center"/>
      <protection locked="0"/>
    </xf>
    <xf numFmtId="166" fontId="12" fillId="2" borderId="10" xfId="3" applyNumberFormat="1" applyFont="1" applyFill="1" applyBorder="1" applyAlignment="1" applyProtection="1">
      <alignment horizontal="center"/>
      <protection locked="0"/>
    </xf>
    <xf numFmtId="166" fontId="12" fillId="2" borderId="0" xfId="3" applyNumberFormat="1" applyFont="1" applyFill="1" applyAlignment="1" applyProtection="1">
      <alignment horizontal="center"/>
      <protection locked="0"/>
    </xf>
    <xf numFmtId="0" fontId="16" fillId="3" borderId="9" xfId="3" quotePrefix="1" applyFont="1" applyFill="1" applyBorder="1" applyAlignment="1" applyProtection="1">
      <alignment horizontal="center" vertical="center"/>
      <protection locked="0"/>
    </xf>
    <xf numFmtId="165" fontId="24" fillId="0" borderId="20" xfId="2" quotePrefix="1" applyFont="1" applyBorder="1" applyAlignment="1" applyProtection="1">
      <alignment horizontal="center"/>
      <protection locked="0"/>
    </xf>
    <xf numFmtId="165" fontId="24" fillId="0" borderId="21" xfId="2" quotePrefix="1" applyFont="1" applyBorder="1" applyAlignment="1" applyProtection="1">
      <alignment horizontal="center"/>
      <protection locked="0"/>
    </xf>
    <xf numFmtId="165" fontId="24" fillId="0" borderId="1" xfId="2" quotePrefix="1" applyFont="1" applyBorder="1" applyAlignment="1" applyProtection="1">
      <alignment horizontal="left"/>
      <protection locked="0"/>
    </xf>
    <xf numFmtId="2" fontId="24" fillId="0" borderId="1" xfId="2" quotePrefix="1" applyNumberFormat="1" applyFont="1" applyBorder="1" applyAlignment="1" applyProtection="1">
      <alignment horizontal="right" indent="2"/>
      <protection locked="0"/>
    </xf>
    <xf numFmtId="165" fontId="12" fillId="2" borderId="22" xfId="2" applyFont="1" applyFill="1" applyBorder="1" applyProtection="1">
      <protection locked="0"/>
    </xf>
    <xf numFmtId="0" fontId="16" fillId="3" borderId="8" xfId="3" applyFont="1" applyFill="1" applyBorder="1" applyAlignment="1" applyProtection="1">
      <alignment horizontal="center" vertical="center"/>
      <protection locked="0"/>
    </xf>
    <xf numFmtId="0" fontId="25" fillId="0" borderId="1" xfId="3" applyFont="1" applyBorder="1"/>
    <xf numFmtId="0" fontId="12" fillId="0" borderId="0" xfId="3" quotePrefix="1" applyFont="1" applyAlignment="1" applyProtection="1">
      <alignment horizontal="center"/>
      <protection locked="0"/>
    </xf>
    <xf numFmtId="0" fontId="12" fillId="0" borderId="8" xfId="3" applyFont="1" applyBorder="1" applyProtection="1">
      <protection locked="0"/>
    </xf>
    <xf numFmtId="0" fontId="12" fillId="2" borderId="18" xfId="3" applyFont="1" applyFill="1" applyBorder="1" applyProtection="1">
      <protection locked="0"/>
    </xf>
    <xf numFmtId="0" fontId="12" fillId="2" borderId="23" xfId="3" applyFont="1" applyFill="1" applyBorder="1" applyProtection="1">
      <protection locked="0"/>
    </xf>
    <xf numFmtId="0" fontId="12" fillId="2" borderId="19" xfId="3" applyFont="1" applyFill="1" applyBorder="1" applyProtection="1">
      <protection locked="0"/>
    </xf>
    <xf numFmtId="165" fontId="12" fillId="2" borderId="11" xfId="2" applyFont="1" applyFill="1" applyBorder="1" applyProtection="1">
      <protection locked="0"/>
    </xf>
    <xf numFmtId="0" fontId="8" fillId="0" borderId="6" xfId="3" applyBorder="1"/>
    <xf numFmtId="0" fontId="8" fillId="0" borderId="5" xfId="3" applyBorder="1"/>
    <xf numFmtId="0" fontId="8" fillId="0" borderId="8" xfId="3" applyBorder="1"/>
    <xf numFmtId="0" fontId="8" fillId="0" borderId="3" xfId="3" applyBorder="1"/>
    <xf numFmtId="0" fontId="8" fillId="0" borderId="10" xfId="3" applyBorder="1"/>
    <xf numFmtId="0" fontId="8" fillId="10" borderId="3" xfId="3" applyFill="1" applyBorder="1"/>
    <xf numFmtId="0" fontId="8" fillId="10" borderId="0" xfId="3" applyFill="1"/>
    <xf numFmtId="0" fontId="8" fillId="10" borderId="10" xfId="3" applyFill="1" applyBorder="1"/>
    <xf numFmtId="0" fontId="8" fillId="10" borderId="2" xfId="3" applyFill="1" applyBorder="1"/>
    <xf numFmtId="0" fontId="8" fillId="10" borderId="1" xfId="3" applyFill="1" applyBorder="1"/>
    <xf numFmtId="0" fontId="8" fillId="10" borderId="9" xfId="3" applyFill="1" applyBorder="1"/>
    <xf numFmtId="0" fontId="28" fillId="11" borderId="0" xfId="3" applyFont="1" applyFill="1" applyAlignment="1">
      <alignment horizontal="center"/>
    </xf>
    <xf numFmtId="49" fontId="30" fillId="12" borderId="0" xfId="0" applyNumberFormat="1" applyFont="1" applyFill="1" applyAlignment="1">
      <alignment horizontal="center"/>
    </xf>
    <xf numFmtId="0" fontId="30" fillId="12" borderId="0" xfId="0" applyFont="1" applyFill="1" applyAlignment="1">
      <alignment horizontal="center"/>
    </xf>
    <xf numFmtId="0" fontId="30" fillId="12" borderId="0" xfId="0" applyFont="1" applyFill="1" applyAlignment="1">
      <alignment horizontal="right"/>
    </xf>
    <xf numFmtId="2" fontId="30" fillId="12" borderId="0" xfId="0" applyNumberFormat="1" applyFont="1" applyFill="1" applyAlignment="1">
      <alignment horizontal="center"/>
    </xf>
    <xf numFmtId="0" fontId="30" fillId="12" borderId="0" xfId="0" applyFont="1" applyFill="1"/>
    <xf numFmtId="0" fontId="29" fillId="0" borderId="0" xfId="0" applyFont="1"/>
    <xf numFmtId="0" fontId="8" fillId="10" borderId="0" xfId="3" applyFill="1" applyProtection="1">
      <protection hidden="1"/>
    </xf>
    <xf numFmtId="0" fontId="8" fillId="0" borderId="0" xfId="3" applyProtection="1">
      <protection hidden="1"/>
    </xf>
    <xf numFmtId="0" fontId="12" fillId="10" borderId="0" xfId="3" applyFont="1" applyFill="1" applyProtection="1">
      <protection hidden="1"/>
    </xf>
    <xf numFmtId="0" fontId="14" fillId="5" borderId="7" xfId="3" applyFont="1" applyFill="1" applyBorder="1" applyAlignment="1" applyProtection="1">
      <alignment horizontal="center" vertical="center"/>
      <protection locked="0" hidden="1"/>
    </xf>
    <xf numFmtId="0" fontId="16" fillId="3" borderId="8" xfId="3" applyFont="1" applyFill="1" applyBorder="1" applyAlignment="1" applyProtection="1">
      <alignment horizontal="center" vertical="center"/>
      <protection hidden="1"/>
    </xf>
    <xf numFmtId="0" fontId="16" fillId="3" borderId="9" xfId="3" quotePrefix="1" applyFont="1" applyFill="1" applyBorder="1" applyAlignment="1" applyProtection="1">
      <alignment horizontal="center" vertical="center"/>
      <protection hidden="1"/>
    </xf>
    <xf numFmtId="165" fontId="24" fillId="0" borderId="20" xfId="2" quotePrefix="1" applyFont="1" applyBorder="1" applyAlignment="1" applyProtection="1">
      <alignment horizontal="center"/>
      <protection locked="0" hidden="1"/>
    </xf>
    <xf numFmtId="165" fontId="12" fillId="10" borderId="0" xfId="2" applyFont="1" applyFill="1" applyProtection="1">
      <protection hidden="1"/>
    </xf>
    <xf numFmtId="165" fontId="24" fillId="0" borderId="21" xfId="2" quotePrefix="1" applyFont="1" applyBorder="1" applyAlignment="1" applyProtection="1">
      <alignment horizontal="center"/>
      <protection locked="0" hidden="1"/>
    </xf>
    <xf numFmtId="0" fontId="31" fillId="13" borderId="4" xfId="10" applyFont="1" applyFill="1" applyBorder="1" applyAlignment="1">
      <alignment horizontal="center"/>
    </xf>
    <xf numFmtId="0" fontId="6" fillId="0" borderId="0" xfId="10"/>
    <xf numFmtId="0" fontId="6" fillId="0" borderId="4" xfId="10" applyBorder="1"/>
    <xf numFmtId="0" fontId="6" fillId="0" borderId="4" xfId="10" applyBorder="1" applyAlignment="1">
      <alignment horizontal="center"/>
    </xf>
    <xf numFmtId="0" fontId="6" fillId="0" borderId="0" xfId="10" applyAlignment="1">
      <alignment horizontal="center"/>
    </xf>
    <xf numFmtId="0" fontId="12" fillId="14" borderId="3" xfId="3" applyFont="1" applyFill="1" applyBorder="1" applyProtection="1">
      <protection hidden="1"/>
    </xf>
    <xf numFmtId="0" fontId="14" fillId="14" borderId="0" xfId="3" applyFont="1" applyFill="1" applyAlignment="1" applyProtection="1">
      <alignment horizontal="left" indent="1"/>
      <protection hidden="1"/>
    </xf>
    <xf numFmtId="0" fontId="14" fillId="14" borderId="0" xfId="3" quotePrefix="1" applyFont="1" applyFill="1" applyAlignment="1" applyProtection="1">
      <alignment horizontal="left" wrapText="1" indent="1"/>
      <protection hidden="1"/>
    </xf>
    <xf numFmtId="0" fontId="14" fillId="14" borderId="0" xfId="3" applyFont="1" applyFill="1" applyAlignment="1" applyProtection="1">
      <alignment horizontal="left" wrapText="1" indent="1"/>
      <protection hidden="1"/>
    </xf>
    <xf numFmtId="0" fontId="12" fillId="14" borderId="0" xfId="3" applyFont="1" applyFill="1" applyProtection="1">
      <protection hidden="1"/>
    </xf>
    <xf numFmtId="0" fontId="14" fillId="14" borderId="0" xfId="3" applyFont="1" applyFill="1" applyAlignment="1" applyProtection="1">
      <alignment horizontal="left" wrapText="1"/>
      <protection hidden="1"/>
    </xf>
    <xf numFmtId="14" fontId="12" fillId="14" borderId="0" xfId="3" applyNumberFormat="1" applyFont="1" applyFill="1" applyAlignment="1" applyProtection="1">
      <alignment horizontal="center"/>
      <protection hidden="1"/>
    </xf>
    <xf numFmtId="14" fontId="12" fillId="14" borderId="0" xfId="3" applyNumberFormat="1" applyFont="1" applyFill="1" applyProtection="1">
      <protection hidden="1"/>
    </xf>
    <xf numFmtId="0" fontId="14" fillId="14" borderId="0" xfId="3" applyFont="1" applyFill="1" applyAlignment="1" applyProtection="1">
      <alignment horizontal="right" wrapText="1"/>
      <protection hidden="1"/>
    </xf>
    <xf numFmtId="0" fontId="14" fillId="14" borderId="0" xfId="3" applyFont="1" applyFill="1" applyAlignment="1" applyProtection="1">
      <alignment wrapText="1"/>
      <protection hidden="1"/>
    </xf>
    <xf numFmtId="0" fontId="8" fillId="14" borderId="0" xfId="3" applyFill="1" applyProtection="1">
      <protection hidden="1"/>
    </xf>
    <xf numFmtId="166" fontId="12" fillId="14" borderId="10" xfId="3" applyNumberFormat="1" applyFont="1" applyFill="1" applyBorder="1" applyAlignment="1" applyProtection="1">
      <alignment horizontal="center"/>
      <protection hidden="1"/>
    </xf>
    <xf numFmtId="0" fontId="12" fillId="14" borderId="10" xfId="3" applyFont="1" applyFill="1" applyBorder="1" applyAlignment="1" applyProtection="1">
      <alignment horizontal="center"/>
      <protection hidden="1"/>
    </xf>
    <xf numFmtId="0" fontId="14" fillId="14" borderId="0" xfId="3" applyFont="1" applyFill="1" applyAlignment="1" applyProtection="1">
      <alignment horizontal="left" wrapText="1" indent="3"/>
      <protection hidden="1"/>
    </xf>
    <xf numFmtId="0" fontId="22" fillId="10" borderId="0" xfId="3" applyFont="1" applyFill="1" applyAlignment="1" applyProtection="1">
      <alignment horizontal="center"/>
      <protection hidden="1"/>
    </xf>
    <xf numFmtId="0" fontId="22" fillId="10" borderId="10" xfId="3" applyFont="1" applyFill="1" applyBorder="1" applyAlignment="1" applyProtection="1">
      <alignment horizontal="center"/>
      <protection hidden="1"/>
    </xf>
    <xf numFmtId="0" fontId="22" fillId="10" borderId="3" xfId="3" applyFont="1" applyFill="1" applyBorder="1" applyAlignment="1" applyProtection="1">
      <alignment horizontal="center"/>
      <protection hidden="1"/>
    </xf>
    <xf numFmtId="0" fontId="12" fillId="10" borderId="3" xfId="3" applyFont="1" applyFill="1" applyBorder="1" applyProtection="1">
      <protection hidden="1"/>
    </xf>
    <xf numFmtId="0" fontId="14" fillId="10" borderId="0" xfId="3" applyFont="1" applyFill="1" applyProtection="1">
      <protection hidden="1"/>
    </xf>
    <xf numFmtId="0" fontId="12" fillId="10" borderId="0" xfId="3" quotePrefix="1" applyFont="1" applyFill="1" applyAlignment="1" applyProtection="1">
      <alignment horizontal="left"/>
      <protection hidden="1"/>
    </xf>
    <xf numFmtId="0" fontId="14" fillId="10" borderId="0" xfId="3" applyFont="1" applyFill="1" applyAlignment="1" applyProtection="1">
      <alignment horizontal="left" wrapText="1" indent="3"/>
      <protection hidden="1"/>
    </xf>
    <xf numFmtId="0" fontId="14" fillId="10" borderId="0" xfId="3" applyFont="1" applyFill="1" applyAlignment="1" applyProtection="1">
      <alignment wrapText="1"/>
      <protection hidden="1"/>
    </xf>
    <xf numFmtId="0" fontId="12" fillId="10" borderId="0" xfId="3" applyFont="1" applyFill="1" applyAlignment="1" applyProtection="1">
      <alignment horizontal="left"/>
      <protection hidden="1"/>
    </xf>
    <xf numFmtId="14" fontId="12" fillId="10" borderId="0" xfId="3" applyNumberFormat="1" applyFont="1" applyFill="1" applyProtection="1">
      <protection hidden="1"/>
    </xf>
    <xf numFmtId="166" fontId="12" fillId="10" borderId="0" xfId="3" applyNumberFormat="1" applyFont="1" applyFill="1" applyAlignment="1" applyProtection="1">
      <alignment horizontal="center"/>
      <protection hidden="1"/>
    </xf>
    <xf numFmtId="0" fontId="12" fillId="10" borderId="10" xfId="3" applyFont="1" applyFill="1" applyBorder="1" applyProtection="1">
      <protection hidden="1"/>
    </xf>
    <xf numFmtId="0" fontId="12" fillId="10" borderId="0" xfId="3" applyFont="1" applyFill="1" applyAlignment="1" applyProtection="1">
      <alignment horizontal="center"/>
      <protection hidden="1"/>
    </xf>
    <xf numFmtId="165" fontId="21" fillId="10" borderId="14" xfId="2" quotePrefix="1" applyFont="1" applyFill="1" applyBorder="1" applyAlignment="1" applyProtection="1">
      <alignment horizontal="center"/>
      <protection hidden="1"/>
    </xf>
    <xf numFmtId="165" fontId="23" fillId="10" borderId="14" xfId="2" quotePrefix="1" applyFont="1" applyFill="1" applyBorder="1" applyAlignment="1" applyProtection="1">
      <alignment horizontal="left"/>
      <protection hidden="1"/>
    </xf>
    <xf numFmtId="165" fontId="23" fillId="10" borderId="14" xfId="2" quotePrefix="1" applyFont="1" applyFill="1" applyBorder="1" applyAlignment="1" applyProtection="1">
      <alignment horizontal="center"/>
      <protection hidden="1"/>
    </xf>
    <xf numFmtId="2" fontId="24" fillId="10" borderId="16" xfId="2" quotePrefix="1" applyNumberFormat="1" applyFont="1" applyFill="1" applyBorder="1" applyAlignment="1" applyProtection="1">
      <alignment horizontal="right" indent="2"/>
      <protection hidden="1"/>
    </xf>
    <xf numFmtId="165" fontId="12" fillId="10" borderId="10" xfId="2" applyFont="1" applyFill="1" applyBorder="1" applyProtection="1">
      <protection hidden="1"/>
    </xf>
    <xf numFmtId="2" fontId="24" fillId="10" borderId="17" xfId="2" quotePrefix="1" applyNumberFormat="1" applyFont="1" applyFill="1" applyBorder="1" applyAlignment="1" applyProtection="1">
      <alignment horizontal="right" indent="2"/>
      <protection hidden="1"/>
    </xf>
    <xf numFmtId="165" fontId="12" fillId="10" borderId="22" xfId="2" applyFont="1" applyFill="1" applyBorder="1" applyProtection="1">
      <protection hidden="1"/>
    </xf>
    <xf numFmtId="0" fontId="25" fillId="10" borderId="1" xfId="3" applyFont="1" applyFill="1" applyBorder="1" applyProtection="1">
      <protection hidden="1"/>
    </xf>
    <xf numFmtId="165" fontId="24" fillId="10" borderId="1" xfId="2" quotePrefix="1" applyFont="1" applyFill="1" applyBorder="1" applyAlignment="1" applyProtection="1">
      <alignment horizontal="center"/>
      <protection hidden="1"/>
    </xf>
    <xf numFmtId="165" fontId="24" fillId="10" borderId="1" xfId="2" quotePrefix="1" applyFont="1" applyFill="1" applyBorder="1" applyAlignment="1" applyProtection="1">
      <alignment horizontal="left"/>
      <protection hidden="1"/>
    </xf>
    <xf numFmtId="2" fontId="24" fillId="10" borderId="1" xfId="2" quotePrefix="1" applyNumberFormat="1" applyFont="1" applyFill="1" applyBorder="1" applyAlignment="1" applyProtection="1">
      <alignment horizontal="right" indent="2"/>
      <protection hidden="1"/>
    </xf>
    <xf numFmtId="165" fontId="12" fillId="10" borderId="9" xfId="2" applyFont="1" applyFill="1" applyBorder="1" applyProtection="1">
      <protection hidden="1"/>
    </xf>
    <xf numFmtId="0" fontId="12" fillId="10" borderId="6" xfId="3" applyFont="1" applyFill="1" applyBorder="1" applyProtection="1">
      <protection hidden="1"/>
    </xf>
    <xf numFmtId="165" fontId="12" fillId="10" borderId="3" xfId="2" applyFont="1" applyFill="1" applyBorder="1" applyProtection="1">
      <protection hidden="1"/>
    </xf>
    <xf numFmtId="165" fontId="12" fillId="10" borderId="2" xfId="2" applyFont="1" applyFill="1" applyBorder="1" applyProtection="1">
      <protection hidden="1"/>
    </xf>
    <xf numFmtId="0" fontId="12" fillId="10" borderId="8" xfId="3" applyFont="1" applyFill="1" applyBorder="1" applyProtection="1">
      <protection hidden="1"/>
    </xf>
    <xf numFmtId="165" fontId="12" fillId="10" borderId="11" xfId="2" applyFont="1" applyFill="1" applyBorder="1" applyProtection="1">
      <protection hidden="1"/>
    </xf>
    <xf numFmtId="0" fontId="12" fillId="10" borderId="0" xfId="3" quotePrefix="1" applyFont="1" applyFill="1" applyAlignment="1" applyProtection="1">
      <alignment horizontal="center"/>
      <protection hidden="1"/>
    </xf>
    <xf numFmtId="0" fontId="12" fillId="10" borderId="5" xfId="3" quotePrefix="1" applyFont="1" applyFill="1" applyBorder="1" applyAlignment="1" applyProtection="1">
      <alignment horizontal="center"/>
      <protection hidden="1"/>
    </xf>
    <xf numFmtId="0" fontId="14" fillId="10" borderId="0" xfId="3" applyFont="1" applyFill="1" applyAlignment="1" applyProtection="1">
      <alignment horizontal="right" wrapText="1"/>
      <protection hidden="1"/>
    </xf>
    <xf numFmtId="164" fontId="14" fillId="10" borderId="4" xfId="3" applyNumberFormat="1" applyFont="1" applyFill="1" applyBorder="1" applyAlignment="1" applyProtection="1">
      <alignment horizontal="center" vertical="center" wrapText="1"/>
      <protection hidden="1"/>
    </xf>
    <xf numFmtId="14" fontId="14" fillId="10" borderId="0" xfId="3" applyNumberFormat="1" applyFont="1" applyFill="1" applyProtection="1">
      <protection hidden="1"/>
    </xf>
    <xf numFmtId="4" fontId="15" fillId="10" borderId="0" xfId="3" applyNumberFormat="1" applyFont="1" applyFill="1" applyAlignment="1" applyProtection="1">
      <alignment wrapText="1"/>
      <protection hidden="1"/>
    </xf>
    <xf numFmtId="0" fontId="13" fillId="10" borderId="0" xfId="3" applyFont="1" applyFill="1" applyAlignment="1" applyProtection="1">
      <alignment horizontal="left"/>
      <protection hidden="1"/>
    </xf>
    <xf numFmtId="3" fontId="12" fillId="10" borderId="0" xfId="3" applyNumberFormat="1" applyFont="1" applyFill="1" applyAlignment="1" applyProtection="1">
      <alignment wrapText="1"/>
      <protection hidden="1"/>
    </xf>
    <xf numFmtId="0" fontId="12" fillId="10" borderId="2" xfId="3" applyFont="1" applyFill="1" applyBorder="1" applyProtection="1">
      <protection hidden="1"/>
    </xf>
    <xf numFmtId="0" fontId="12" fillId="10" borderId="1" xfId="3" quotePrefix="1" applyFont="1" applyFill="1" applyBorder="1" applyAlignment="1" applyProtection="1">
      <alignment horizontal="left"/>
      <protection hidden="1"/>
    </xf>
    <xf numFmtId="0" fontId="12" fillId="10" borderId="1" xfId="3" applyFont="1" applyFill="1" applyBorder="1" applyProtection="1">
      <protection hidden="1"/>
    </xf>
    <xf numFmtId="14" fontId="12" fillId="10" borderId="1" xfId="3" applyNumberFormat="1" applyFont="1" applyFill="1" applyBorder="1" applyProtection="1">
      <protection hidden="1"/>
    </xf>
    <xf numFmtId="0" fontId="12" fillId="10" borderId="9" xfId="3" applyFont="1" applyFill="1" applyBorder="1" applyProtection="1">
      <protection hidden="1"/>
    </xf>
    <xf numFmtId="0" fontId="14" fillId="15" borderId="8" xfId="3" applyFont="1" applyFill="1" applyBorder="1" applyProtection="1">
      <protection hidden="1"/>
    </xf>
    <xf numFmtId="0" fontId="14" fillId="15" borderId="9" xfId="3" applyFont="1" applyFill="1" applyBorder="1" applyProtection="1">
      <protection hidden="1"/>
    </xf>
    <xf numFmtId="0" fontId="12" fillId="10" borderId="18" xfId="3" applyFont="1" applyFill="1" applyBorder="1" applyProtection="1">
      <protection hidden="1"/>
    </xf>
    <xf numFmtId="0" fontId="12" fillId="10" borderId="23" xfId="3" applyFont="1" applyFill="1" applyBorder="1" applyProtection="1">
      <protection hidden="1"/>
    </xf>
    <xf numFmtId="0" fontId="12" fillId="10" borderId="19" xfId="3" applyFont="1" applyFill="1" applyBorder="1" applyProtection="1">
      <protection hidden="1"/>
    </xf>
    <xf numFmtId="0" fontId="12" fillId="10" borderId="5" xfId="3" applyFont="1" applyFill="1" applyBorder="1" applyProtection="1">
      <protection hidden="1"/>
    </xf>
    <xf numFmtId="0" fontId="14" fillId="10" borderId="8" xfId="3" applyFont="1" applyFill="1" applyBorder="1" applyProtection="1">
      <protection hidden="1"/>
    </xf>
    <xf numFmtId="0" fontId="14" fillId="10" borderId="10" xfId="3" applyFont="1" applyFill="1" applyBorder="1" applyProtection="1">
      <protection hidden="1"/>
    </xf>
    <xf numFmtId="0" fontId="14" fillId="15" borderId="10" xfId="3" applyFont="1" applyFill="1" applyBorder="1" applyAlignment="1" applyProtection="1">
      <alignment horizontal="center"/>
      <protection hidden="1"/>
    </xf>
    <xf numFmtId="0" fontId="14" fillId="16" borderId="8" xfId="3" applyFont="1" applyFill="1" applyBorder="1" applyAlignment="1" applyProtection="1">
      <alignment vertical="center"/>
      <protection hidden="1"/>
    </xf>
    <xf numFmtId="0" fontId="18" fillId="16" borderId="5" xfId="3" applyFont="1" applyFill="1" applyBorder="1" applyAlignment="1" applyProtection="1">
      <alignment vertical="center"/>
      <protection hidden="1"/>
    </xf>
    <xf numFmtId="0" fontId="18" fillId="16" borderId="0" xfId="3" applyFont="1" applyFill="1" applyAlignment="1" applyProtection="1">
      <alignment vertical="center"/>
      <protection hidden="1"/>
    </xf>
    <xf numFmtId="0" fontId="14" fillId="16" borderId="10" xfId="3" applyFont="1" applyFill="1" applyBorder="1" applyAlignment="1" applyProtection="1">
      <alignment vertical="center"/>
      <protection hidden="1"/>
    </xf>
    <xf numFmtId="0" fontId="12" fillId="2" borderId="14" xfId="3" applyFont="1" applyFill="1" applyBorder="1" applyProtection="1">
      <protection locked="0"/>
    </xf>
    <xf numFmtId="0" fontId="34" fillId="0" borderId="0" xfId="0" applyFont="1"/>
    <xf numFmtId="0" fontId="35" fillId="0" borderId="0" xfId="0" applyFont="1"/>
    <xf numFmtId="2" fontId="35" fillId="0" borderId="0" xfId="0" applyNumberFormat="1" applyFont="1"/>
    <xf numFmtId="0" fontId="35" fillId="0" borderId="0" xfId="0" quotePrefix="1" applyFont="1"/>
    <xf numFmtId="0" fontId="8" fillId="0" borderId="18" xfId="3" applyBorder="1" applyAlignment="1">
      <alignment horizontal="center"/>
    </xf>
    <xf numFmtId="0" fontId="8" fillId="0" borderId="23" xfId="3" applyBorder="1" applyAlignment="1">
      <alignment horizontal="center"/>
    </xf>
    <xf numFmtId="0" fontId="8" fillId="10" borderId="23" xfId="3" applyFill="1" applyBorder="1" applyAlignment="1">
      <alignment horizontal="center"/>
    </xf>
    <xf numFmtId="0" fontId="8" fillId="10" borderId="19" xfId="3" applyFill="1" applyBorder="1" applyAlignment="1">
      <alignment horizontal="center"/>
    </xf>
    <xf numFmtId="0" fontId="29" fillId="0" borderId="0" xfId="0" applyFont="1" applyAlignment="1">
      <alignment horizontal="center"/>
    </xf>
    <xf numFmtId="0" fontId="26" fillId="7" borderId="3" xfId="3" applyFont="1" applyFill="1" applyBorder="1" applyAlignment="1" applyProtection="1">
      <alignment horizontal="left"/>
      <protection locked="0"/>
    </xf>
    <xf numFmtId="0" fontId="14" fillId="7" borderId="0" xfId="3" applyFont="1" applyFill="1" applyAlignment="1" applyProtection="1">
      <alignment horizontal="left"/>
      <protection locked="0"/>
    </xf>
    <xf numFmtId="0" fontId="26" fillId="7" borderId="0" xfId="3" applyFont="1" applyFill="1" applyAlignment="1" applyProtection="1">
      <alignment horizontal="left"/>
      <protection locked="0"/>
    </xf>
    <xf numFmtId="0" fontId="26" fillId="7" borderId="10" xfId="3" applyFont="1" applyFill="1" applyBorder="1" applyAlignment="1" applyProtection="1">
      <alignment horizontal="left"/>
      <protection locked="0"/>
    </xf>
    <xf numFmtId="0" fontId="33" fillId="7" borderId="30" xfId="4" applyFont="1" applyFill="1" applyBorder="1" applyProtection="1">
      <protection locked="0"/>
    </xf>
    <xf numFmtId="0" fontId="33" fillId="7" borderId="31" xfId="4" applyFont="1" applyFill="1" applyBorder="1" applyAlignment="1" applyProtection="1">
      <alignment horizontal="right" indent="2"/>
      <protection locked="0"/>
    </xf>
    <xf numFmtId="0" fontId="33" fillId="7" borderId="32" xfId="4" applyFont="1" applyFill="1" applyBorder="1" applyProtection="1">
      <protection locked="0"/>
    </xf>
    <xf numFmtId="0" fontId="33" fillId="7" borderId="33" xfId="4" applyFont="1" applyFill="1" applyBorder="1" applyProtection="1">
      <protection locked="0"/>
    </xf>
    <xf numFmtId="0" fontId="33" fillId="7" borderId="24" xfId="4" applyFont="1" applyFill="1" applyBorder="1" applyProtection="1">
      <protection locked="0"/>
    </xf>
    <xf numFmtId="0" fontId="33" fillId="7" borderId="26" xfId="4" applyFont="1" applyFill="1" applyBorder="1" applyAlignment="1" applyProtection="1">
      <alignment horizontal="right" indent="2"/>
      <protection locked="0"/>
    </xf>
    <xf numFmtId="0" fontId="33" fillId="7" borderId="28" xfId="4" applyFont="1" applyFill="1" applyBorder="1" applyProtection="1">
      <protection locked="0"/>
    </xf>
    <xf numFmtId="0" fontId="33" fillId="7" borderId="34" xfId="4" applyFont="1" applyFill="1" applyBorder="1" applyProtection="1">
      <protection locked="0"/>
    </xf>
    <xf numFmtId="0" fontId="33" fillId="7" borderId="26" xfId="4" applyFont="1" applyFill="1" applyBorder="1" applyAlignment="1" applyProtection="1">
      <alignment horizontal="left" indent="2"/>
      <protection locked="0"/>
    </xf>
    <xf numFmtId="0" fontId="12" fillId="7" borderId="23" xfId="3" applyFont="1" applyFill="1" applyBorder="1" applyProtection="1">
      <protection locked="0"/>
    </xf>
    <xf numFmtId="0" fontId="33" fillId="7" borderId="25" xfId="4" applyFont="1" applyFill="1" applyBorder="1" applyProtection="1">
      <protection locked="0"/>
    </xf>
    <xf numFmtId="0" fontId="33" fillId="7" borderId="27" xfId="4" applyFont="1" applyFill="1" applyBorder="1" applyAlignment="1" applyProtection="1">
      <alignment horizontal="left" indent="2"/>
      <protection locked="0"/>
    </xf>
    <xf numFmtId="0" fontId="33" fillId="7" borderId="29" xfId="4" applyFont="1" applyFill="1" applyBorder="1" applyProtection="1">
      <protection locked="0"/>
    </xf>
    <xf numFmtId="0" fontId="33" fillId="7" borderId="35" xfId="4" applyFont="1" applyFill="1" applyBorder="1" applyProtection="1">
      <protection locked="0"/>
    </xf>
    <xf numFmtId="0" fontId="12" fillId="7" borderId="0" xfId="3" applyFont="1" applyFill="1" applyProtection="1">
      <protection locked="0"/>
    </xf>
    <xf numFmtId="0" fontId="12" fillId="7" borderId="10" xfId="3" applyFont="1" applyFill="1" applyBorder="1" applyProtection="1">
      <protection locked="0"/>
    </xf>
    <xf numFmtId="0" fontId="12" fillId="7" borderId="2" xfId="3" applyFont="1" applyFill="1" applyBorder="1" applyProtection="1">
      <protection locked="0"/>
    </xf>
    <xf numFmtId="0" fontId="33" fillId="7" borderId="1" xfId="4" applyFont="1" applyFill="1" applyBorder="1" applyProtection="1">
      <protection locked="0"/>
    </xf>
    <xf numFmtId="0" fontId="12" fillId="7" borderId="1" xfId="3" applyFont="1" applyFill="1" applyBorder="1" applyProtection="1">
      <protection locked="0"/>
    </xf>
    <xf numFmtId="0" fontId="12" fillId="7" borderId="9" xfId="3" applyFont="1" applyFill="1" applyBorder="1" applyProtection="1">
      <protection locked="0"/>
    </xf>
    <xf numFmtId="0" fontId="26" fillId="0" borderId="3" xfId="3" applyFont="1" applyBorder="1" applyAlignment="1" applyProtection="1">
      <alignment horizontal="left"/>
      <protection locked="0"/>
    </xf>
    <xf numFmtId="0" fontId="14" fillId="0" borderId="0" xfId="3" applyFont="1" applyAlignment="1" applyProtection="1">
      <alignment horizontal="left"/>
      <protection locked="0"/>
    </xf>
    <xf numFmtId="0" fontId="26" fillId="0" borderId="0" xfId="3" applyFont="1" applyAlignment="1" applyProtection="1">
      <alignment horizontal="left"/>
      <protection locked="0"/>
    </xf>
    <xf numFmtId="0" fontId="26" fillId="0" borderId="10" xfId="3" applyFont="1" applyBorder="1" applyAlignment="1" applyProtection="1">
      <alignment horizontal="left"/>
      <protection locked="0"/>
    </xf>
    <xf numFmtId="0" fontId="33" fillId="0" borderId="30" xfId="4" applyFont="1" applyBorder="1" applyProtection="1">
      <protection locked="0"/>
    </xf>
    <xf numFmtId="0" fontId="33" fillId="0" borderId="31" xfId="4" applyFont="1" applyBorder="1" applyAlignment="1" applyProtection="1">
      <alignment horizontal="right" indent="2"/>
      <protection locked="0"/>
    </xf>
    <xf numFmtId="0" fontId="33" fillId="0" borderId="32" xfId="4" applyFont="1" applyBorder="1" applyProtection="1">
      <protection locked="0"/>
    </xf>
    <xf numFmtId="0" fontId="33" fillId="0" borderId="33" xfId="4" applyFont="1" applyBorder="1" applyProtection="1">
      <protection locked="0"/>
    </xf>
    <xf numFmtId="0" fontId="33" fillId="0" borderId="24" xfId="4" applyFont="1" applyBorder="1" applyProtection="1">
      <protection locked="0"/>
    </xf>
    <xf numFmtId="0" fontId="33" fillId="0" borderId="26" xfId="4" applyFont="1" applyBorder="1" applyAlignment="1" applyProtection="1">
      <alignment horizontal="right" indent="2"/>
      <protection locked="0"/>
    </xf>
    <xf numFmtId="0" fontId="33" fillId="0" borderId="28" xfId="4" applyFont="1" applyBorder="1" applyProtection="1">
      <protection locked="0"/>
    </xf>
    <xf numFmtId="0" fontId="33" fillId="0" borderId="34" xfId="4" applyFont="1" applyBorder="1" applyProtection="1">
      <protection locked="0"/>
    </xf>
    <xf numFmtId="0" fontId="33" fillId="0" borderId="26" xfId="4" applyFont="1" applyBorder="1" applyAlignment="1" applyProtection="1">
      <alignment horizontal="left" indent="2"/>
      <protection locked="0"/>
    </xf>
    <xf numFmtId="0" fontId="12" fillId="0" borderId="23" xfId="3" applyFont="1" applyBorder="1" applyProtection="1">
      <protection locked="0"/>
    </xf>
    <xf numFmtId="0" fontId="33" fillId="0" borderId="25" xfId="4" applyFont="1" applyBorder="1" applyProtection="1">
      <protection locked="0"/>
    </xf>
    <xf numFmtId="0" fontId="33" fillId="0" borderId="27" xfId="4" applyFont="1" applyBorder="1" applyAlignment="1" applyProtection="1">
      <alignment horizontal="left" indent="2"/>
      <protection locked="0"/>
    </xf>
    <xf numFmtId="0" fontId="33" fillId="0" borderId="29" xfId="4" applyFont="1" applyBorder="1" applyProtection="1">
      <protection locked="0"/>
    </xf>
    <xf numFmtId="0" fontId="33" fillId="0" borderId="35" xfId="4" applyFont="1" applyBorder="1" applyProtection="1">
      <protection locked="0"/>
    </xf>
    <xf numFmtId="0" fontId="12" fillId="0" borderId="10" xfId="3" applyFont="1" applyBorder="1" applyProtection="1">
      <protection locked="0"/>
    </xf>
    <xf numFmtId="0" fontId="12" fillId="0" borderId="2" xfId="3" applyFont="1" applyBorder="1" applyProtection="1">
      <protection locked="0"/>
    </xf>
    <xf numFmtId="0" fontId="33" fillId="0" borderId="1" xfId="4" applyFont="1" applyBorder="1" applyProtection="1">
      <protection locked="0"/>
    </xf>
    <xf numFmtId="0" fontId="12" fillId="0" borderId="9" xfId="3" applyFont="1" applyBorder="1" applyProtection="1">
      <protection locked="0"/>
    </xf>
    <xf numFmtId="0" fontId="18" fillId="0" borderId="0" xfId="3" applyFont="1" applyAlignment="1" applyProtection="1">
      <alignment horizontal="left"/>
      <protection locked="0"/>
    </xf>
    <xf numFmtId="0" fontId="38" fillId="0" borderId="0" xfId="3" applyFont="1" applyProtection="1">
      <protection hidden="1"/>
    </xf>
    <xf numFmtId="0" fontId="37" fillId="0" borderId="0" xfId="10" applyFont="1"/>
    <xf numFmtId="0" fontId="6" fillId="8" borderId="4" xfId="10" applyFill="1" applyBorder="1"/>
    <xf numFmtId="0" fontId="6" fillId="8" borderId="4" xfId="10" applyFill="1" applyBorder="1" applyAlignment="1">
      <alignment horizontal="center"/>
    </xf>
    <xf numFmtId="0" fontId="42" fillId="18" borderId="53" xfId="15" applyFont="1" applyFill="1" applyBorder="1" applyAlignment="1">
      <alignment horizontal="center" vertical="top"/>
    </xf>
    <xf numFmtId="0" fontId="42" fillId="18" borderId="52" xfId="15" applyFont="1" applyFill="1" applyBorder="1" applyAlignment="1">
      <alignment horizontal="left" vertical="top" wrapText="1"/>
    </xf>
    <xf numFmtId="0" fontId="43" fillId="18" borderId="52" xfId="15" applyFont="1" applyFill="1" applyBorder="1" applyAlignment="1">
      <alignment vertical="top" wrapText="1"/>
    </xf>
    <xf numFmtId="0" fontId="43" fillId="18" borderId="52" xfId="15" applyFont="1" applyFill="1" applyBorder="1" applyAlignment="1">
      <alignment horizontal="center" vertical="top"/>
    </xf>
    <xf numFmtId="0" fontId="42" fillId="18" borderId="51" xfId="15" applyFont="1" applyFill="1" applyBorder="1" applyAlignment="1">
      <alignment horizontal="center" vertical="top"/>
    </xf>
    <xf numFmtId="0" fontId="3" fillId="0" borderId="0" xfId="17" applyAlignment="1">
      <alignment vertical="top"/>
    </xf>
    <xf numFmtId="3" fontId="40" fillId="0" borderId="0" xfId="17" applyNumberFormat="1" applyFont="1" applyAlignment="1">
      <alignment horizontal="center" vertical="top"/>
    </xf>
    <xf numFmtId="4" fontId="40" fillId="0" borderId="0" xfId="17" applyNumberFormat="1" applyFont="1" applyAlignment="1">
      <alignment horizontal="right" vertical="top"/>
    </xf>
    <xf numFmtId="0" fontId="3" fillId="0" borderId="0" xfId="17" applyAlignment="1">
      <alignment horizontal="center" vertical="top"/>
    </xf>
    <xf numFmtId="0" fontId="41" fillId="0" borderId="0" xfId="17" applyFont="1" applyAlignment="1">
      <alignment vertical="top" wrapText="1"/>
    </xf>
    <xf numFmtId="3" fontId="46" fillId="21" borderId="51" xfId="17" applyNumberFormat="1" applyFont="1" applyFill="1" applyBorder="1" applyAlignment="1">
      <alignment horizontal="center" vertical="top"/>
    </xf>
    <xf numFmtId="3" fontId="44" fillId="20" borderId="51" xfId="17" applyNumberFormat="1" applyFont="1" applyFill="1" applyBorder="1" applyAlignment="1">
      <alignment horizontal="center" vertical="top"/>
    </xf>
    <xf numFmtId="3" fontId="45" fillId="20" borderId="51" xfId="17" applyNumberFormat="1" applyFont="1" applyFill="1" applyBorder="1" applyAlignment="1">
      <alignment horizontal="center" vertical="top"/>
    </xf>
    <xf numFmtId="4" fontId="45" fillId="18" borderId="51" xfId="17" applyNumberFormat="1" applyFont="1" applyFill="1" applyBorder="1" applyAlignment="1">
      <alignment horizontal="left" vertical="top" wrapText="1"/>
    </xf>
    <xf numFmtId="4" fontId="44" fillId="18" borderId="51" xfId="17" applyNumberFormat="1" applyFont="1" applyFill="1" applyBorder="1" applyAlignment="1">
      <alignment horizontal="right" vertical="top"/>
    </xf>
    <xf numFmtId="0" fontId="42" fillId="18" borderId="37" xfId="17" applyFont="1" applyFill="1" applyBorder="1" applyAlignment="1">
      <alignment horizontal="center" vertical="top"/>
    </xf>
    <xf numFmtId="0" fontId="43" fillId="18" borderId="28" xfId="17" applyFont="1" applyFill="1" applyBorder="1" applyAlignment="1">
      <alignment vertical="top" wrapText="1"/>
    </xf>
    <xf numFmtId="0" fontId="43" fillId="18" borderId="28" xfId="17" applyFont="1" applyFill="1" applyBorder="1" applyAlignment="1">
      <alignment horizontal="center" vertical="top" wrapText="1"/>
    </xf>
    <xf numFmtId="0" fontId="37" fillId="18" borderId="28" xfId="17" applyFont="1" applyFill="1" applyBorder="1" applyAlignment="1">
      <alignment vertical="top"/>
    </xf>
    <xf numFmtId="0" fontId="37" fillId="18" borderId="26" xfId="17" applyFont="1" applyFill="1" applyBorder="1" applyAlignment="1">
      <alignment horizontal="center" vertical="top" wrapText="1"/>
    </xf>
    <xf numFmtId="0" fontId="42" fillId="18" borderId="28" xfId="17" applyFont="1" applyFill="1" applyBorder="1" applyAlignment="1">
      <alignment vertical="top"/>
    </xf>
    <xf numFmtId="0" fontId="42" fillId="18" borderId="26" xfId="17" applyFont="1" applyFill="1" applyBorder="1" applyAlignment="1">
      <alignment horizontal="center" vertical="top"/>
    </xf>
    <xf numFmtId="3" fontId="46" fillId="22" borderId="37" xfId="17" applyNumberFormat="1" applyFont="1" applyFill="1" applyBorder="1" applyAlignment="1">
      <alignment horizontal="center" vertical="top"/>
    </xf>
    <xf numFmtId="3" fontId="40" fillId="0" borderId="37" xfId="17" applyNumberFormat="1" applyFont="1" applyBorder="1" applyAlignment="1">
      <alignment horizontal="center" vertical="top"/>
    </xf>
    <xf numFmtId="3" fontId="40" fillId="19" borderId="37" xfId="17" applyNumberFormat="1" applyFont="1" applyFill="1" applyBorder="1" applyAlignment="1">
      <alignment horizontal="center" vertical="top"/>
    </xf>
    <xf numFmtId="4" fontId="40" fillId="0" borderId="37" xfId="17" applyNumberFormat="1" applyFont="1" applyBorder="1" applyAlignment="1">
      <alignment horizontal="right" vertical="top"/>
    </xf>
    <xf numFmtId="0" fontId="3" fillId="0" borderId="37" xfId="17" applyBorder="1" applyAlignment="1">
      <alignment horizontal="center" vertical="top"/>
    </xf>
    <xf numFmtId="0" fontId="41" fillId="0" borderId="28" xfId="17" applyFont="1" applyBorder="1" applyAlignment="1">
      <alignment vertical="top" wrapText="1"/>
    </xf>
    <xf numFmtId="0" fontId="41" fillId="0" borderId="28" xfId="17" applyFont="1" applyBorder="1" applyAlignment="1">
      <alignment horizontal="center" vertical="top" wrapText="1"/>
    </xf>
    <xf numFmtId="0" fontId="3" fillId="0" borderId="28" xfId="17" applyBorder="1" applyAlignment="1">
      <alignment vertical="top"/>
    </xf>
    <xf numFmtId="0" fontId="3" fillId="0" borderId="26" xfId="17" applyBorder="1" applyAlignment="1">
      <alignment horizontal="center" vertical="top"/>
    </xf>
    <xf numFmtId="3" fontId="44" fillId="18" borderId="51" xfId="17" applyNumberFormat="1" applyFont="1" applyFill="1" applyBorder="1" applyAlignment="1">
      <alignment horizontal="center" vertical="top"/>
    </xf>
    <xf numFmtId="0" fontId="3" fillId="0" borderId="46" xfId="17" applyBorder="1" applyAlignment="1">
      <alignment horizontal="center" vertical="top"/>
    </xf>
    <xf numFmtId="0" fontId="41" fillId="0" borderId="47" xfId="17" applyFont="1" applyBorder="1" applyAlignment="1">
      <alignment vertical="top" wrapText="1"/>
    </xf>
    <xf numFmtId="0" fontId="41" fillId="0" borderId="47" xfId="17" applyFont="1" applyBorder="1" applyAlignment="1">
      <alignment horizontal="center" vertical="top" wrapText="1"/>
    </xf>
    <xf numFmtId="0" fontId="3" fillId="0" borderId="49" xfId="17" applyBorder="1" applyAlignment="1">
      <alignment horizontal="center" vertical="top"/>
    </xf>
    <xf numFmtId="0" fontId="41" fillId="0" borderId="36" xfId="17" applyFont="1" applyBorder="1" applyAlignment="1">
      <alignment vertical="top" wrapText="1"/>
    </xf>
    <xf numFmtId="0" fontId="41" fillId="0" borderId="36" xfId="17" applyFont="1" applyBorder="1" applyAlignment="1">
      <alignment horizontal="center" vertical="top" wrapText="1"/>
    </xf>
    <xf numFmtId="3" fontId="47" fillId="22" borderId="57" xfId="17" applyNumberFormat="1" applyFont="1" applyFill="1" applyBorder="1" applyAlignment="1">
      <alignment horizontal="center" vertical="top"/>
    </xf>
    <xf numFmtId="3" fontId="24" fillId="22" borderId="37" xfId="17" applyNumberFormat="1" applyFont="1" applyFill="1" applyBorder="1" applyAlignment="1">
      <alignment horizontal="center" vertical="top" wrapText="1"/>
    </xf>
    <xf numFmtId="3" fontId="24" fillId="23" borderId="51" xfId="17" applyNumberFormat="1" applyFont="1" applyFill="1" applyBorder="1" applyAlignment="1">
      <alignment horizontal="center" vertical="top"/>
    </xf>
    <xf numFmtId="3" fontId="24" fillId="23" borderId="51" xfId="17" applyNumberFormat="1" applyFont="1" applyFill="1" applyBorder="1" applyAlignment="1">
      <alignment horizontal="center" vertical="top" wrapText="1"/>
    </xf>
    <xf numFmtId="3" fontId="46" fillId="23" borderId="51" xfId="17" applyNumberFormat="1" applyFont="1" applyFill="1" applyBorder="1" applyAlignment="1">
      <alignment horizontal="center" vertical="top"/>
    </xf>
    <xf numFmtId="0" fontId="41" fillId="0" borderId="0" xfId="17" applyFont="1" applyAlignment="1">
      <alignment horizontal="center" vertical="top" wrapText="1"/>
    </xf>
    <xf numFmtId="0" fontId="42" fillId="18" borderId="38" xfId="17" applyFont="1" applyFill="1" applyBorder="1" applyAlignment="1">
      <alignment horizontal="center" vertical="top"/>
    </xf>
    <xf numFmtId="0" fontId="43" fillId="18" borderId="39" xfId="17" applyFont="1" applyFill="1" applyBorder="1" applyAlignment="1">
      <alignment vertical="top" wrapText="1"/>
    </xf>
    <xf numFmtId="0" fontId="43" fillId="18" borderId="39" xfId="17" applyFont="1" applyFill="1" applyBorder="1" applyAlignment="1">
      <alignment horizontal="center" vertical="top" wrapText="1"/>
    </xf>
    <xf numFmtId="0" fontId="42" fillId="18" borderId="56" xfId="17" applyFont="1" applyFill="1" applyBorder="1" applyAlignment="1">
      <alignment horizontal="center" vertical="top"/>
    </xf>
    <xf numFmtId="0" fontId="43" fillId="18" borderId="54" xfId="17" applyFont="1" applyFill="1" applyBorder="1" applyAlignment="1">
      <alignment vertical="top" wrapText="1"/>
    </xf>
    <xf numFmtId="0" fontId="43" fillId="18" borderId="54" xfId="17" applyFont="1" applyFill="1" applyBorder="1" applyAlignment="1">
      <alignment horizontal="center" vertical="top" wrapText="1"/>
    </xf>
    <xf numFmtId="0" fontId="42" fillId="18" borderId="42" xfId="17" applyFont="1" applyFill="1" applyBorder="1" applyAlignment="1">
      <alignment horizontal="center" vertical="top"/>
    </xf>
    <xf numFmtId="0" fontId="43" fillId="18" borderId="43" xfId="17" applyFont="1" applyFill="1" applyBorder="1" applyAlignment="1">
      <alignment vertical="top" wrapText="1"/>
    </xf>
    <xf numFmtId="0" fontId="43" fillId="18" borderId="43" xfId="17" applyFont="1" applyFill="1" applyBorder="1" applyAlignment="1">
      <alignment horizontal="center" vertical="top" wrapText="1"/>
    </xf>
    <xf numFmtId="0" fontId="0" fillId="0" borderId="59" xfId="17" applyFont="1" applyBorder="1" applyAlignment="1">
      <alignment horizontal="center" vertical="top"/>
    </xf>
    <xf numFmtId="3" fontId="48" fillId="22" borderId="37" xfId="17" applyNumberFormat="1" applyFont="1" applyFill="1" applyBorder="1" applyAlignment="1">
      <alignment horizontal="center" vertical="center"/>
    </xf>
    <xf numFmtId="3" fontId="45" fillId="0" borderId="37" xfId="17" applyNumberFormat="1" applyFont="1" applyBorder="1" applyAlignment="1">
      <alignment horizontal="center" vertical="top"/>
    </xf>
    <xf numFmtId="0" fontId="7" fillId="0" borderId="28" xfId="17" applyFont="1" applyBorder="1" applyAlignment="1">
      <alignment vertical="top" wrapText="1"/>
    </xf>
    <xf numFmtId="3" fontId="46" fillId="22" borderId="59" xfId="17" applyNumberFormat="1" applyFont="1" applyFill="1" applyBorder="1" applyAlignment="1">
      <alignment horizontal="center" vertical="top"/>
    </xf>
    <xf numFmtId="3" fontId="48" fillId="22" borderId="57" xfId="17" applyNumberFormat="1" applyFont="1" applyFill="1" applyBorder="1" applyAlignment="1">
      <alignment horizontal="center" vertical="center"/>
    </xf>
    <xf numFmtId="0" fontId="0" fillId="0" borderId="0" xfId="17" applyFont="1" applyAlignment="1">
      <alignment vertical="center"/>
    </xf>
    <xf numFmtId="3" fontId="46" fillId="0" borderId="0" xfId="17" applyNumberFormat="1" applyFont="1" applyAlignment="1">
      <alignment horizontal="center" vertical="top" wrapText="1"/>
    </xf>
    <xf numFmtId="3" fontId="40" fillId="0" borderId="0" xfId="17" applyNumberFormat="1" applyFont="1" applyAlignment="1">
      <alignment horizontal="center" vertical="top" wrapText="1"/>
    </xf>
    <xf numFmtId="0" fontId="41" fillId="0" borderId="0" xfId="17" applyFont="1" applyAlignment="1">
      <alignment vertical="top"/>
    </xf>
    <xf numFmtId="0" fontId="41" fillId="8" borderId="36" xfId="17" applyFont="1" applyFill="1" applyBorder="1" applyAlignment="1">
      <alignment horizontal="center" vertical="top" wrapText="1"/>
    </xf>
    <xf numFmtId="0" fontId="41" fillId="8" borderId="36" xfId="17" applyFont="1" applyFill="1" applyBorder="1" applyAlignment="1">
      <alignment vertical="top" wrapText="1"/>
    </xf>
    <xf numFmtId="0" fontId="3" fillId="8" borderId="49" xfId="17" applyFill="1" applyBorder="1" applyAlignment="1">
      <alignment horizontal="center" vertical="top"/>
    </xf>
    <xf numFmtId="3" fontId="48" fillId="25" borderId="57" xfId="17" applyNumberFormat="1" applyFont="1" applyFill="1" applyBorder="1" applyAlignment="1">
      <alignment horizontal="center" vertical="center"/>
    </xf>
    <xf numFmtId="0" fontId="41" fillId="8" borderId="47" xfId="17" applyFont="1" applyFill="1" applyBorder="1" applyAlignment="1">
      <alignment horizontal="center" vertical="top" wrapText="1"/>
    </xf>
    <xf numFmtId="0" fontId="41" fillId="8" borderId="47" xfId="17" applyFont="1" applyFill="1" applyBorder="1" applyAlignment="1">
      <alignment vertical="top" wrapText="1"/>
    </xf>
    <xf numFmtId="0" fontId="3" fillId="8" borderId="46" xfId="17" applyFill="1" applyBorder="1" applyAlignment="1">
      <alignment horizontal="center" vertical="top"/>
    </xf>
    <xf numFmtId="3" fontId="48" fillId="25" borderId="58" xfId="17" applyNumberFormat="1" applyFont="1" applyFill="1" applyBorder="1" applyAlignment="1">
      <alignment horizontal="center" vertical="center"/>
    </xf>
    <xf numFmtId="0" fontId="3" fillId="8" borderId="26" xfId="17" applyFill="1" applyBorder="1" applyAlignment="1">
      <alignment horizontal="center" vertical="top"/>
    </xf>
    <xf numFmtId="0" fontId="0" fillId="8" borderId="28" xfId="17" applyFont="1" applyFill="1" applyBorder="1" applyAlignment="1">
      <alignment vertical="top" wrapText="1"/>
    </xf>
    <xf numFmtId="0" fontId="41" fillId="8" borderId="28" xfId="17" applyFont="1" applyFill="1" applyBorder="1" applyAlignment="1">
      <alignment vertical="top" wrapText="1"/>
    </xf>
    <xf numFmtId="0" fontId="41" fillId="8" borderId="28" xfId="17" applyFont="1" applyFill="1" applyBorder="1" applyAlignment="1">
      <alignment horizontal="center" vertical="top" wrapText="1"/>
    </xf>
    <xf numFmtId="4" fontId="40" fillId="8" borderId="37" xfId="17" applyNumberFormat="1" applyFont="1" applyFill="1" applyBorder="1" applyAlignment="1">
      <alignment horizontal="right" vertical="top"/>
    </xf>
    <xf numFmtId="4" fontId="45" fillId="8" borderId="37" xfId="17" applyNumberFormat="1" applyFont="1" applyFill="1" applyBorder="1" applyAlignment="1">
      <alignment horizontal="left" vertical="top" wrapText="1"/>
    </xf>
    <xf numFmtId="3" fontId="40" fillId="24" borderId="37" xfId="17" applyNumberFormat="1" applyFont="1" applyFill="1" applyBorder="1" applyAlignment="1">
      <alignment horizontal="center" vertical="top"/>
    </xf>
    <xf numFmtId="3" fontId="40" fillId="8" borderId="37" xfId="17" applyNumberFormat="1" applyFont="1" applyFill="1" applyBorder="1" applyAlignment="1">
      <alignment horizontal="center" vertical="top"/>
    </xf>
    <xf numFmtId="3" fontId="46" fillId="8" borderId="37" xfId="17" applyNumberFormat="1" applyFont="1" applyFill="1" applyBorder="1" applyAlignment="1">
      <alignment horizontal="center" vertical="top"/>
    </xf>
    <xf numFmtId="10" fontId="40" fillId="0" borderId="37" xfId="5" applyNumberFormat="1" applyFont="1" applyBorder="1" applyAlignment="1">
      <alignment horizontal="right" vertical="top"/>
    </xf>
    <xf numFmtId="4" fontId="42" fillId="18" borderId="42" xfId="17" applyNumberFormat="1" applyFont="1" applyFill="1" applyBorder="1" applyAlignment="1">
      <alignment horizontal="center" vertical="top"/>
    </xf>
    <xf numFmtId="10" fontId="44" fillId="18" borderId="51" xfId="5" applyNumberFormat="1" applyFont="1" applyFill="1" applyBorder="1" applyAlignment="1">
      <alignment horizontal="right" vertical="top"/>
    </xf>
    <xf numFmtId="10" fontId="40" fillId="8" borderId="37" xfId="5" applyNumberFormat="1" applyFont="1" applyFill="1" applyBorder="1" applyAlignment="1">
      <alignment horizontal="right" vertical="top"/>
    </xf>
    <xf numFmtId="10" fontId="44" fillId="0" borderId="51" xfId="5" applyNumberFormat="1" applyFont="1" applyBorder="1" applyAlignment="1">
      <alignment horizontal="right" vertical="top"/>
    </xf>
    <xf numFmtId="0" fontId="49" fillId="0" borderId="0" xfId="21" applyFont="1"/>
    <xf numFmtId="168" fontId="7" fillId="0" borderId="0" xfId="0" applyNumberFormat="1" applyFont="1" applyAlignment="1">
      <alignment horizontal="right"/>
    </xf>
    <xf numFmtId="164" fontId="0" fillId="0" borderId="0" xfId="0" applyNumberFormat="1"/>
    <xf numFmtId="0" fontId="1" fillId="0" borderId="0" xfId="17" applyFont="1" applyAlignment="1">
      <alignment horizontal="center" vertical="top" wrapText="1"/>
    </xf>
    <xf numFmtId="0" fontId="1" fillId="0" borderId="0" xfId="17" applyFont="1" applyAlignment="1">
      <alignment horizontal="center" vertical="top"/>
    </xf>
    <xf numFmtId="0" fontId="1" fillId="0" borderId="28" xfId="17" applyFont="1" applyBorder="1" applyAlignment="1">
      <alignment vertical="top"/>
    </xf>
    <xf numFmtId="0" fontId="1" fillId="8" borderId="37" xfId="17" applyFont="1" applyFill="1" applyBorder="1" applyAlignment="1">
      <alignment horizontal="center" vertical="top"/>
    </xf>
    <xf numFmtId="9" fontId="7" fillId="0" borderId="5" xfId="5" applyBorder="1"/>
    <xf numFmtId="9" fontId="7" fillId="0" borderId="8" xfId="5" applyBorder="1"/>
    <xf numFmtId="9" fontId="7" fillId="0" borderId="0" xfId="5"/>
    <xf numFmtId="9" fontId="7" fillId="0" borderId="10" xfId="5" applyBorder="1"/>
    <xf numFmtId="9" fontId="7" fillId="10" borderId="0" xfId="5" applyFill="1"/>
    <xf numFmtId="9" fontId="7" fillId="10" borderId="10" xfId="5" applyFill="1" applyBorder="1"/>
    <xf numFmtId="9" fontId="7" fillId="10" borderId="1" xfId="5" applyFill="1" applyBorder="1"/>
    <xf numFmtId="9" fontId="7" fillId="10" borderId="9" xfId="5" applyFill="1" applyBorder="1"/>
    <xf numFmtId="0" fontId="1" fillId="0" borderId="4" xfId="10" applyFont="1" applyBorder="1" applyAlignment="1">
      <alignment horizontal="center"/>
    </xf>
    <xf numFmtId="0" fontId="1" fillId="0" borderId="4" xfId="10" applyFont="1" applyBorder="1"/>
    <xf numFmtId="0" fontId="0" fillId="28" borderId="0" xfId="0" applyFill="1"/>
    <xf numFmtId="168" fontId="7" fillId="28" borderId="0" xfId="0" applyNumberFormat="1" applyFont="1" applyFill="1" applyAlignment="1">
      <alignment horizontal="right"/>
    </xf>
    <xf numFmtId="164" fontId="0" fillId="28" borderId="0" xfId="0" applyNumberFormat="1" applyFill="1"/>
    <xf numFmtId="7" fontId="33" fillId="28" borderId="0" xfId="0" applyNumberFormat="1" applyFont="1" applyFill="1"/>
    <xf numFmtId="164" fontId="33" fillId="28" borderId="0" xfId="0" applyNumberFormat="1" applyFont="1" applyFill="1"/>
    <xf numFmtId="7" fontId="51" fillId="28" borderId="0" xfId="0" applyNumberFormat="1" applyFont="1" applyFill="1"/>
    <xf numFmtId="0" fontId="52" fillId="28" borderId="0" xfId="0" applyFont="1" applyFill="1"/>
    <xf numFmtId="168" fontId="52" fillId="28" borderId="0" xfId="0" applyNumberFormat="1" applyFont="1" applyFill="1" applyAlignment="1">
      <alignment horizontal="right"/>
    </xf>
    <xf numFmtId="164" fontId="52" fillId="28" borderId="0" xfId="0" applyNumberFormat="1" applyFont="1" applyFill="1"/>
    <xf numFmtId="0" fontId="52" fillId="0" borderId="0" xfId="0" applyFont="1"/>
    <xf numFmtId="0" fontId="53" fillId="26" borderId="30" xfId="0" applyFont="1" applyFill="1" applyBorder="1" applyAlignment="1">
      <alignment vertical="center"/>
    </xf>
    <xf numFmtId="168" fontId="53" fillId="26" borderId="62" xfId="0" applyNumberFormat="1" applyFont="1" applyFill="1" applyBorder="1" applyAlignment="1">
      <alignment horizontal="center" vertical="center" wrapText="1"/>
    </xf>
    <xf numFmtId="164" fontId="53" fillId="26" borderId="62" xfId="0" applyNumberFormat="1" applyFont="1" applyFill="1" applyBorder="1" applyAlignment="1">
      <alignment horizontal="center" vertical="center" wrapText="1"/>
    </xf>
    <xf numFmtId="164" fontId="53" fillId="26" borderId="69" xfId="0" applyNumberFormat="1" applyFont="1" applyFill="1" applyBorder="1" applyAlignment="1">
      <alignment horizontal="center" vertical="center" wrapText="1"/>
    </xf>
    <xf numFmtId="0" fontId="54" fillId="0" borderId="24" xfId="3" applyFont="1" applyBorder="1" applyAlignment="1" applyProtection="1">
      <alignment vertical="top" wrapText="1"/>
      <protection hidden="1"/>
    </xf>
    <xf numFmtId="169" fontId="54" fillId="0" borderId="4" xfId="3" applyNumberFormat="1" applyFont="1" applyBorder="1" applyAlignment="1" applyProtection="1">
      <alignment horizontal="right" vertical="center" indent="1"/>
      <protection hidden="1"/>
    </xf>
    <xf numFmtId="0" fontId="54" fillId="0" borderId="4" xfId="0" applyFont="1" applyBorder="1" applyAlignment="1">
      <alignment horizontal="center" vertical="center"/>
    </xf>
    <xf numFmtId="164" fontId="54" fillId="0" borderId="70" xfId="0" applyNumberFormat="1" applyFont="1" applyBorder="1" applyAlignment="1">
      <alignment horizontal="center" vertical="center"/>
    </xf>
    <xf numFmtId="0" fontId="54" fillId="0" borderId="24" xfId="12" applyFont="1" applyBorder="1" applyAlignment="1" applyProtection="1">
      <alignment vertical="top" wrapText="1"/>
      <protection hidden="1"/>
    </xf>
    <xf numFmtId="0" fontId="53" fillId="0" borderId="24" xfId="3" applyFont="1" applyBorder="1" applyAlignment="1" applyProtection="1">
      <alignment vertical="top" wrapText="1"/>
      <protection hidden="1"/>
    </xf>
    <xf numFmtId="0" fontId="53" fillId="0" borderId="24" xfId="12" applyFont="1" applyBorder="1" applyAlignment="1" applyProtection="1">
      <alignment vertical="top" wrapText="1"/>
      <protection hidden="1"/>
    </xf>
    <xf numFmtId="169" fontId="54" fillId="0" borderId="71" xfId="3" applyNumberFormat="1" applyFont="1" applyBorder="1" applyAlignment="1" applyProtection="1">
      <alignment horizontal="right" vertical="center" indent="1"/>
      <protection hidden="1"/>
    </xf>
    <xf numFmtId="164" fontId="54" fillId="0" borderId="72" xfId="0" applyNumberFormat="1" applyFont="1" applyBorder="1" applyAlignment="1">
      <alignment horizontal="center" vertical="center"/>
    </xf>
    <xf numFmtId="0" fontId="54" fillId="28" borderId="0" xfId="0" applyFont="1" applyFill="1"/>
    <xf numFmtId="168" fontId="54" fillId="28" borderId="0" xfId="0" applyNumberFormat="1" applyFont="1" applyFill="1" applyAlignment="1">
      <alignment horizontal="right"/>
    </xf>
    <xf numFmtId="164" fontId="54" fillId="28" borderId="0" xfId="0" applyNumberFormat="1" applyFont="1" applyFill="1"/>
    <xf numFmtId="7" fontId="56" fillId="0" borderId="65" xfId="0" applyNumberFormat="1" applyFont="1" applyBorder="1"/>
    <xf numFmtId="7" fontId="53" fillId="28" borderId="0" xfId="0" applyNumberFormat="1" applyFont="1" applyFill="1"/>
    <xf numFmtId="0" fontId="57" fillId="28" borderId="0" xfId="0" applyFont="1" applyFill="1"/>
    <xf numFmtId="164" fontId="53" fillId="28" borderId="0" xfId="0" applyNumberFormat="1" applyFont="1" applyFill="1"/>
    <xf numFmtId="164" fontId="57" fillId="28" borderId="0" xfId="0" applyNumberFormat="1" applyFont="1" applyFill="1"/>
    <xf numFmtId="164" fontId="53" fillId="27" borderId="66" xfId="0" applyNumberFormat="1" applyFont="1" applyFill="1" applyBorder="1" applyAlignment="1">
      <alignment horizontal="center" vertical="center" wrapText="1"/>
    </xf>
    <xf numFmtId="164" fontId="54" fillId="29" borderId="67" xfId="0" applyNumberFormat="1" applyFont="1" applyFill="1" applyBorder="1" applyAlignment="1">
      <alignment horizontal="center" vertical="center"/>
    </xf>
    <xf numFmtId="164" fontId="54" fillId="29" borderId="68" xfId="0" applyNumberFormat="1" applyFont="1" applyFill="1" applyBorder="1" applyAlignment="1">
      <alignment horizontal="center" vertical="center"/>
    </xf>
    <xf numFmtId="168" fontId="57" fillId="28" borderId="0" xfId="0" applyNumberFormat="1" applyFont="1" applyFill="1" applyAlignment="1">
      <alignment horizontal="right"/>
    </xf>
    <xf numFmtId="164" fontId="53" fillId="26" borderId="31" xfId="0" applyNumberFormat="1" applyFont="1" applyFill="1" applyBorder="1" applyAlignment="1">
      <alignment horizontal="center" vertical="center" wrapText="1"/>
    </xf>
    <xf numFmtId="164" fontId="53" fillId="27" borderId="73" xfId="0" applyNumberFormat="1" applyFont="1" applyFill="1" applyBorder="1" applyAlignment="1">
      <alignment horizontal="center" vertical="center" wrapText="1"/>
    </xf>
    <xf numFmtId="164" fontId="54" fillId="0" borderId="26" xfId="0" applyNumberFormat="1" applyFont="1" applyBorder="1" applyAlignment="1">
      <alignment horizontal="center" vertical="center"/>
    </xf>
    <xf numFmtId="0" fontId="54" fillId="0" borderId="25" xfId="3" applyFont="1" applyBorder="1" applyAlignment="1" applyProtection="1">
      <alignment vertical="top" wrapText="1"/>
      <protection hidden="1"/>
    </xf>
    <xf numFmtId="0" fontId="54" fillId="0" borderId="71" xfId="0" applyFont="1" applyBorder="1" applyAlignment="1">
      <alignment horizontal="center" vertical="center"/>
    </xf>
    <xf numFmtId="164" fontId="54" fillId="0" borderId="27" xfId="0" applyNumberFormat="1" applyFont="1" applyBorder="1" applyAlignment="1">
      <alignment horizontal="center" vertical="center"/>
    </xf>
    <xf numFmtId="1" fontId="54" fillId="0" borderId="4" xfId="0" applyNumberFormat="1" applyFont="1" applyBorder="1" applyAlignment="1">
      <alignment horizontal="center" vertical="center"/>
    </xf>
    <xf numFmtId="0" fontId="54" fillId="0" borderId="0" xfId="0" applyFont="1"/>
    <xf numFmtId="168" fontId="54" fillId="0" borderId="4" xfId="3" applyNumberFormat="1" applyFont="1" applyBorder="1" applyAlignment="1" applyProtection="1">
      <alignment vertical="center"/>
      <protection hidden="1"/>
    </xf>
    <xf numFmtId="0" fontId="54" fillId="0" borderId="4" xfId="0" applyFont="1" applyBorder="1" applyAlignment="1">
      <alignment vertical="center"/>
    </xf>
    <xf numFmtId="164" fontId="54" fillId="0" borderId="4" xfId="0" applyNumberFormat="1" applyFont="1" applyBorder="1" applyAlignment="1">
      <alignment vertical="center"/>
    </xf>
    <xf numFmtId="1" fontId="54" fillId="0" borderId="4" xfId="0" applyNumberFormat="1" applyFont="1" applyBorder="1" applyAlignment="1">
      <alignment vertical="center"/>
    </xf>
    <xf numFmtId="0" fontId="54" fillId="0" borderId="37" xfId="3" applyFont="1" applyBorder="1" applyAlignment="1" applyProtection="1">
      <alignment vertical="top" wrapText="1"/>
      <protection hidden="1"/>
    </xf>
    <xf numFmtId="0" fontId="54" fillId="0" borderId="37" xfId="12" applyFont="1" applyBorder="1" applyAlignment="1" applyProtection="1">
      <alignment vertical="top" wrapText="1"/>
      <protection hidden="1"/>
    </xf>
    <xf numFmtId="0" fontId="53" fillId="0" borderId="37" xfId="3" applyFont="1" applyBorder="1" applyAlignment="1" applyProtection="1">
      <alignment vertical="top" wrapText="1"/>
      <protection hidden="1"/>
    </xf>
    <xf numFmtId="0" fontId="54" fillId="0" borderId="75" xfId="3" applyFont="1" applyBorder="1" applyAlignment="1" applyProtection="1">
      <alignment vertical="top" wrapText="1"/>
      <protection hidden="1"/>
    </xf>
    <xf numFmtId="0" fontId="58" fillId="30" borderId="74" xfId="0" applyFont="1" applyFill="1" applyBorder="1" applyAlignment="1">
      <alignment horizontal="center" vertical="center" wrapText="1"/>
    </xf>
    <xf numFmtId="169" fontId="54" fillId="0" borderId="0" xfId="3" applyNumberFormat="1" applyFont="1" applyBorder="1" applyAlignment="1" applyProtection="1">
      <alignment horizontal="right" vertical="center" indent="1"/>
      <protection hidden="1"/>
    </xf>
    <xf numFmtId="0" fontId="54" fillId="0" borderId="0" xfId="0" applyFont="1" applyBorder="1" applyAlignment="1">
      <alignment horizontal="center" vertical="center"/>
    </xf>
    <xf numFmtId="164" fontId="54" fillId="0" borderId="0" xfId="0" applyNumberFormat="1" applyFont="1" applyBorder="1" applyAlignment="1">
      <alignment horizontal="center" vertical="center"/>
    </xf>
    <xf numFmtId="164" fontId="54" fillId="29" borderId="0" xfId="0" applyNumberFormat="1" applyFont="1" applyFill="1" applyBorder="1" applyAlignment="1">
      <alignment horizontal="center" vertical="center"/>
    </xf>
    <xf numFmtId="0" fontId="0" fillId="28" borderId="0" xfId="0" applyFill="1" applyAlignment="1">
      <alignment wrapText="1"/>
    </xf>
    <xf numFmtId="0" fontId="53" fillId="8" borderId="24" xfId="3" applyFont="1" applyFill="1" applyBorder="1" applyAlignment="1" applyProtection="1">
      <alignment vertical="top" wrapText="1"/>
      <protection hidden="1"/>
    </xf>
    <xf numFmtId="169" fontId="54" fillId="8" borderId="4" xfId="3" applyNumberFormat="1" applyFont="1" applyFill="1" applyBorder="1" applyAlignment="1" applyProtection="1">
      <alignment horizontal="right" vertical="center" indent="1"/>
      <protection hidden="1"/>
    </xf>
    <xf numFmtId="0" fontId="54" fillId="8" borderId="4" xfId="0" applyFont="1" applyFill="1" applyBorder="1" applyAlignment="1">
      <alignment horizontal="center" vertical="center"/>
    </xf>
    <xf numFmtId="164" fontId="54" fillId="8" borderId="70" xfId="0" applyNumberFormat="1" applyFont="1" applyFill="1" applyBorder="1" applyAlignment="1">
      <alignment horizontal="center" vertical="center"/>
    </xf>
    <xf numFmtId="164" fontId="54" fillId="8" borderId="67" xfId="0" applyNumberFormat="1" applyFont="1" applyFill="1" applyBorder="1" applyAlignment="1">
      <alignment horizontal="center" vertical="center"/>
    </xf>
    <xf numFmtId="0" fontId="59" fillId="8" borderId="25" xfId="3" applyFont="1" applyFill="1" applyBorder="1" applyAlignment="1" applyProtection="1">
      <alignment vertical="top" wrapText="1"/>
      <protection hidden="1"/>
    </xf>
    <xf numFmtId="0" fontId="57" fillId="8" borderId="0" xfId="0" applyFont="1" applyFill="1"/>
    <xf numFmtId="169" fontId="54" fillId="8" borderId="71" xfId="3" applyNumberFormat="1" applyFont="1" applyFill="1" applyBorder="1" applyAlignment="1" applyProtection="1">
      <alignment horizontal="right" vertical="center" indent="1"/>
      <protection hidden="1"/>
    </xf>
    <xf numFmtId="0" fontId="54" fillId="8" borderId="71" xfId="0" applyFont="1" applyFill="1" applyBorder="1" applyAlignment="1">
      <alignment horizontal="center" vertical="center"/>
    </xf>
    <xf numFmtId="164" fontId="54" fillId="8" borderId="27" xfId="0" applyNumberFormat="1" applyFont="1" applyFill="1" applyBorder="1" applyAlignment="1">
      <alignment horizontal="center" vertical="center"/>
    </xf>
    <xf numFmtId="164" fontId="54" fillId="8" borderId="68" xfId="0" applyNumberFormat="1" applyFont="1" applyFill="1" applyBorder="1" applyAlignment="1">
      <alignment horizontal="center" vertical="center"/>
    </xf>
    <xf numFmtId="0" fontId="54" fillId="8" borderId="25" xfId="3" applyFont="1" applyFill="1" applyBorder="1" applyAlignment="1" applyProtection="1">
      <alignment vertical="top" wrapText="1"/>
      <protection hidden="1"/>
    </xf>
    <xf numFmtId="0" fontId="54" fillId="8" borderId="75" xfId="3" applyFont="1" applyFill="1" applyBorder="1" applyAlignment="1" applyProtection="1">
      <alignment vertical="top" wrapText="1"/>
      <protection hidden="1"/>
    </xf>
    <xf numFmtId="168" fontId="54" fillId="8" borderId="71" xfId="3" applyNumberFormat="1" applyFont="1" applyFill="1" applyBorder="1" applyAlignment="1" applyProtection="1">
      <alignment vertical="center"/>
      <protection hidden="1"/>
    </xf>
    <xf numFmtId="0" fontId="54" fillId="8" borderId="71" xfId="0" applyFont="1" applyFill="1" applyBorder="1" applyAlignment="1">
      <alignment vertical="center"/>
    </xf>
    <xf numFmtId="164" fontId="54" fillId="8" borderId="71" xfId="0" applyNumberFormat="1" applyFont="1" applyFill="1" applyBorder="1" applyAlignment="1">
      <alignment vertical="center"/>
    </xf>
    <xf numFmtId="0" fontId="53" fillId="8" borderId="37" xfId="3" applyFont="1" applyFill="1" applyBorder="1" applyAlignment="1" applyProtection="1">
      <alignment vertical="top" wrapText="1"/>
      <protection hidden="1"/>
    </xf>
    <xf numFmtId="164" fontId="54" fillId="8" borderId="26" xfId="0" applyNumberFormat="1" applyFont="1" applyFill="1" applyBorder="1" applyAlignment="1">
      <alignment horizontal="center" vertical="center"/>
    </xf>
    <xf numFmtId="0" fontId="54" fillId="8" borderId="24" xfId="3" applyFont="1" applyFill="1" applyBorder="1" applyAlignment="1" applyProtection="1">
      <alignment vertical="top" wrapText="1"/>
      <protection hidden="1"/>
    </xf>
    <xf numFmtId="0" fontId="7" fillId="0" borderId="0" xfId="12"/>
    <xf numFmtId="168" fontId="53" fillId="31" borderId="62" xfId="0" applyNumberFormat="1" applyFont="1" applyFill="1" applyBorder="1" applyAlignment="1">
      <alignment horizontal="center" vertical="center" wrapText="1"/>
    </xf>
    <xf numFmtId="168" fontId="53" fillId="8" borderId="62" xfId="0" applyNumberFormat="1" applyFont="1" applyFill="1" applyBorder="1" applyAlignment="1">
      <alignment horizontal="center" vertical="center" wrapText="1"/>
    </xf>
    <xf numFmtId="164" fontId="56" fillId="0" borderId="65" xfId="0" applyNumberFormat="1" applyFont="1" applyBorder="1"/>
    <xf numFmtId="168" fontId="54" fillId="32" borderId="4" xfId="3" applyNumberFormat="1" applyFont="1" applyFill="1" applyBorder="1" applyAlignment="1" applyProtection="1">
      <alignment vertical="center"/>
      <protection hidden="1"/>
    </xf>
    <xf numFmtId="168" fontId="54" fillId="32" borderId="71" xfId="3" applyNumberFormat="1" applyFont="1" applyFill="1" applyBorder="1" applyAlignment="1" applyProtection="1">
      <alignment vertical="center"/>
      <protection hidden="1"/>
    </xf>
    <xf numFmtId="169" fontId="54" fillId="32" borderId="4" xfId="3" applyNumberFormat="1" applyFont="1" applyFill="1" applyBorder="1" applyAlignment="1" applyProtection="1">
      <alignment horizontal="right" vertical="center" indent="1"/>
      <protection hidden="1"/>
    </xf>
    <xf numFmtId="169" fontId="54" fillId="32" borderId="71" xfId="3" applyNumberFormat="1" applyFont="1" applyFill="1" applyBorder="1" applyAlignment="1" applyProtection="1">
      <alignment horizontal="right" vertical="center" indent="1"/>
      <protection hidden="1"/>
    </xf>
    <xf numFmtId="168" fontId="53" fillId="33" borderId="62" xfId="0" applyNumberFormat="1" applyFont="1" applyFill="1" applyBorder="1" applyAlignment="1">
      <alignment horizontal="center" vertical="center" wrapText="1"/>
    </xf>
    <xf numFmtId="168" fontId="53" fillId="34" borderId="62" xfId="0" applyNumberFormat="1" applyFont="1" applyFill="1" applyBorder="1" applyAlignment="1">
      <alignment horizontal="center" vertical="center" wrapText="1"/>
    </xf>
    <xf numFmtId="169" fontId="54" fillId="8" borderId="57" xfId="3" applyNumberFormat="1" applyFont="1" applyFill="1" applyBorder="1" applyAlignment="1" applyProtection="1">
      <alignment horizontal="right" vertical="center" indent="1"/>
      <protection hidden="1"/>
    </xf>
    <xf numFmtId="1" fontId="54" fillId="8" borderId="57" xfId="0" applyNumberFormat="1" applyFont="1" applyFill="1" applyBorder="1" applyAlignment="1">
      <alignment horizontal="center" vertical="center"/>
    </xf>
    <xf numFmtId="164" fontId="54" fillId="8" borderId="50" xfId="0" applyNumberFormat="1" applyFont="1" applyFill="1" applyBorder="1" applyAlignment="1">
      <alignment horizontal="center" vertical="center"/>
    </xf>
    <xf numFmtId="164" fontId="54" fillId="8" borderId="77" xfId="0" applyNumberFormat="1" applyFont="1" applyFill="1" applyBorder="1" applyAlignment="1">
      <alignment horizontal="center" vertical="center"/>
    </xf>
    <xf numFmtId="164" fontId="54" fillId="8" borderId="4" xfId="0" applyNumberFormat="1" applyFont="1" applyFill="1" applyBorder="1" applyAlignment="1">
      <alignment horizontal="center" vertical="center"/>
    </xf>
    <xf numFmtId="170" fontId="54" fillId="0" borderId="4" xfId="23" applyNumberFormat="1" applyFont="1" applyBorder="1" applyAlignment="1">
      <alignment vertical="center"/>
    </xf>
    <xf numFmtId="170" fontId="54" fillId="8" borderId="71" xfId="23" applyNumberFormat="1" applyFont="1" applyFill="1" applyBorder="1" applyAlignment="1">
      <alignment vertical="center"/>
    </xf>
    <xf numFmtId="0" fontId="54" fillId="8" borderId="37" xfId="12" applyFont="1" applyFill="1" applyBorder="1" applyAlignment="1" applyProtection="1">
      <alignment vertical="top" wrapText="1"/>
      <protection hidden="1"/>
    </xf>
    <xf numFmtId="168" fontId="54" fillId="8" borderId="4" xfId="3" applyNumberFormat="1" applyFont="1" applyFill="1" applyBorder="1" applyAlignment="1" applyProtection="1">
      <alignment vertical="center"/>
      <protection hidden="1"/>
    </xf>
    <xf numFmtId="169" fontId="54" fillId="8" borderId="4" xfId="3" quotePrefix="1" applyNumberFormat="1" applyFont="1" applyFill="1" applyBorder="1" applyAlignment="1" applyProtection="1">
      <alignment horizontal="center" vertical="center"/>
      <protection hidden="1"/>
    </xf>
    <xf numFmtId="0" fontId="54" fillId="8" borderId="4" xfId="0" applyFont="1" applyFill="1" applyBorder="1" applyAlignment="1">
      <alignment vertical="center"/>
    </xf>
    <xf numFmtId="170" fontId="54" fillId="8" borderId="4" xfId="23" applyNumberFormat="1" applyFont="1" applyFill="1" applyBorder="1" applyAlignment="1">
      <alignment vertical="center"/>
    </xf>
    <xf numFmtId="0" fontId="54" fillId="8" borderId="37" xfId="3" applyFont="1" applyFill="1" applyBorder="1" applyAlignment="1" applyProtection="1">
      <alignment vertical="top" wrapText="1"/>
      <protection hidden="1"/>
    </xf>
    <xf numFmtId="1" fontId="54" fillId="8" borderId="4" xfId="0" applyNumberFormat="1" applyFont="1" applyFill="1" applyBorder="1" applyAlignment="1">
      <alignment vertical="center"/>
    </xf>
    <xf numFmtId="169" fontId="54" fillId="0" borderId="4" xfId="12" applyNumberFormat="1" applyFont="1" applyFill="1" applyBorder="1" applyAlignment="1" applyProtection="1">
      <alignment horizontal="right" vertical="center" indent="1"/>
      <protection hidden="1"/>
    </xf>
    <xf numFmtId="168" fontId="7" fillId="0" borderId="0" xfId="12" applyNumberFormat="1" applyAlignment="1">
      <alignment horizontal="right"/>
    </xf>
    <xf numFmtId="164" fontId="7" fillId="0" borderId="0" xfId="12" applyNumberFormat="1"/>
    <xf numFmtId="44" fontId="53" fillId="27" borderId="66" xfId="23" applyFont="1" applyFill="1" applyBorder="1" applyAlignment="1">
      <alignment horizontal="center" vertical="center" wrapText="1"/>
    </xf>
    <xf numFmtId="44" fontId="7" fillId="0" borderId="0" xfId="23" applyFont="1" applyAlignment="1">
      <alignment horizontal="center"/>
    </xf>
    <xf numFmtId="44" fontId="54" fillId="0" borderId="0" xfId="23" applyFont="1" applyFill="1" applyBorder="1" applyAlignment="1">
      <alignment horizontal="center" vertical="center" wrapText="1"/>
    </xf>
    <xf numFmtId="44" fontId="54" fillId="0" borderId="4" xfId="23" applyFont="1" applyFill="1" applyBorder="1" applyAlignment="1">
      <alignment horizontal="center" vertical="center"/>
    </xf>
    <xf numFmtId="1" fontId="54" fillId="0" borderId="4" xfId="0" applyNumberFormat="1" applyFont="1" applyFill="1" applyBorder="1" applyAlignment="1">
      <alignment horizontal="center" vertical="center"/>
    </xf>
    <xf numFmtId="0" fontId="54" fillId="0" borderId="4" xfId="12" applyFont="1" applyFill="1" applyBorder="1" applyAlignment="1">
      <alignment horizontal="center" vertical="center"/>
    </xf>
    <xf numFmtId="1" fontId="54" fillId="0" borderId="4" xfId="12" applyNumberFormat="1" applyFont="1" applyFill="1" applyBorder="1" applyAlignment="1">
      <alignment horizontal="center" vertical="center"/>
    </xf>
    <xf numFmtId="170" fontId="56" fillId="0" borderId="66" xfId="23" applyNumberFormat="1" applyFont="1" applyBorder="1" applyAlignment="1">
      <alignment vertical="center"/>
    </xf>
    <xf numFmtId="170" fontId="56" fillId="0" borderId="13" xfId="23" applyNumberFormat="1" applyFont="1" applyBorder="1" applyAlignment="1">
      <alignment vertical="center"/>
    </xf>
    <xf numFmtId="169" fontId="53" fillId="26" borderId="4" xfId="12" applyNumberFormat="1" applyFont="1" applyFill="1" applyBorder="1" applyAlignment="1">
      <alignment horizontal="center" vertical="center" wrapText="1"/>
    </xf>
    <xf numFmtId="168" fontId="53" fillId="26" borderId="4" xfId="12" applyNumberFormat="1" applyFont="1" applyFill="1" applyBorder="1" applyAlignment="1">
      <alignment horizontal="center" vertical="center" wrapText="1"/>
    </xf>
    <xf numFmtId="170" fontId="53" fillId="26" borderId="4" xfId="23" applyNumberFormat="1" applyFont="1" applyFill="1" applyBorder="1" applyAlignment="1">
      <alignment horizontal="center" vertical="center" wrapText="1"/>
    </xf>
    <xf numFmtId="164" fontId="53" fillId="26" borderId="4" xfId="12" applyNumberFormat="1" applyFont="1" applyFill="1" applyBorder="1" applyAlignment="1">
      <alignment horizontal="center" vertical="center" wrapText="1"/>
    </xf>
    <xf numFmtId="44" fontId="53" fillId="27" borderId="4" xfId="23" applyFont="1" applyFill="1" applyBorder="1" applyAlignment="1">
      <alignment horizontal="center" vertical="center" wrapText="1"/>
    </xf>
    <xf numFmtId="164" fontId="54" fillId="0" borderId="4" xfId="12" applyNumberFormat="1" applyFont="1" applyBorder="1" applyAlignment="1">
      <alignment horizontal="center" vertical="center"/>
    </xf>
    <xf numFmtId="44" fontId="54" fillId="29" borderId="4" xfId="23" applyFont="1" applyFill="1" applyBorder="1" applyAlignment="1">
      <alignment horizontal="center" vertical="center"/>
    </xf>
    <xf numFmtId="168" fontId="53" fillId="26" borderId="63" xfId="0" applyNumberFormat="1" applyFont="1" applyFill="1" applyBorder="1" applyAlignment="1">
      <alignment horizontal="center" vertical="center" wrapText="1"/>
    </xf>
    <xf numFmtId="0" fontId="54" fillId="0" borderId="4" xfId="12" applyFont="1" applyFill="1" applyBorder="1" applyAlignment="1" applyProtection="1">
      <alignment vertical="top" wrapText="1"/>
      <protection hidden="1"/>
    </xf>
    <xf numFmtId="164" fontId="54" fillId="0" borderId="4" xfId="12" applyNumberFormat="1" applyFont="1" applyFill="1" applyBorder="1" applyAlignment="1">
      <alignment horizontal="center" vertical="center"/>
    </xf>
    <xf numFmtId="0" fontId="53" fillId="0" borderId="4" xfId="12" applyFont="1" applyFill="1" applyBorder="1" applyAlignment="1" applyProtection="1">
      <alignment vertical="top" wrapText="1"/>
      <protection hidden="1"/>
    </xf>
    <xf numFmtId="0" fontId="53" fillId="26" borderId="30" xfId="0" applyFont="1" applyFill="1" applyBorder="1" applyAlignment="1">
      <alignment vertical="center" wrapText="1"/>
    </xf>
    <xf numFmtId="0" fontId="62" fillId="0" borderId="0" xfId="0" applyFont="1"/>
    <xf numFmtId="164" fontId="53" fillId="0" borderId="0" xfId="12" applyNumberFormat="1" applyFont="1" applyFill="1" applyBorder="1" applyAlignment="1">
      <alignment horizontal="center" vertical="center" wrapText="1"/>
    </xf>
    <xf numFmtId="0" fontId="7" fillId="0" borderId="0" xfId="12" applyFont="1"/>
    <xf numFmtId="168" fontId="7" fillId="0" borderId="0" xfId="12" applyNumberFormat="1" applyFont="1" applyAlignment="1">
      <alignment horizontal="right"/>
    </xf>
    <xf numFmtId="164" fontId="7" fillId="0" borderId="0" xfId="12" applyNumberFormat="1" applyFont="1"/>
    <xf numFmtId="3" fontId="46" fillId="25" borderId="49" xfId="17" applyNumberFormat="1" applyFont="1" applyFill="1" applyBorder="1" applyAlignment="1">
      <alignment horizontal="center" vertical="top"/>
    </xf>
    <xf numFmtId="3" fontId="46" fillId="25" borderId="46" xfId="17" applyNumberFormat="1" applyFont="1" applyFill="1" applyBorder="1" applyAlignment="1">
      <alignment horizontal="center" vertical="top"/>
    </xf>
    <xf numFmtId="3" fontId="46" fillId="21" borderId="42" xfId="17" applyNumberFormat="1" applyFont="1" applyFill="1" applyBorder="1" applyAlignment="1">
      <alignment horizontal="center" vertical="top"/>
    </xf>
    <xf numFmtId="3" fontId="46" fillId="21" borderId="56" xfId="17" applyNumberFormat="1" applyFont="1" applyFill="1" applyBorder="1" applyAlignment="1">
      <alignment horizontal="center" vertical="top"/>
    </xf>
    <xf numFmtId="3" fontId="46" fillId="21" borderId="38" xfId="17" applyNumberFormat="1" applyFont="1" applyFill="1" applyBorder="1" applyAlignment="1">
      <alignment horizontal="center" vertical="top"/>
    </xf>
    <xf numFmtId="3" fontId="46" fillId="22" borderId="49" xfId="17" applyNumberFormat="1" applyFont="1" applyFill="1" applyBorder="1" applyAlignment="1">
      <alignment horizontal="center" vertical="top"/>
    </xf>
    <xf numFmtId="3" fontId="46" fillId="22" borderId="46" xfId="17" applyNumberFormat="1" applyFont="1" applyFill="1" applyBorder="1" applyAlignment="1">
      <alignment horizontal="center" vertical="top"/>
    </xf>
    <xf numFmtId="3" fontId="24" fillId="21" borderId="42" xfId="17" applyNumberFormat="1" applyFont="1" applyFill="1" applyBorder="1" applyAlignment="1">
      <alignment horizontal="center" vertical="top"/>
    </xf>
    <xf numFmtId="3" fontId="24" fillId="21" borderId="56" xfId="17" applyNumberFormat="1" applyFont="1" applyFill="1" applyBorder="1" applyAlignment="1">
      <alignment horizontal="center" vertical="top"/>
    </xf>
    <xf numFmtId="3" fontId="24" fillId="21" borderId="38" xfId="17" applyNumberFormat="1" applyFont="1" applyFill="1" applyBorder="1" applyAlignment="1">
      <alignment horizontal="center" vertical="top"/>
    </xf>
    <xf numFmtId="3" fontId="47" fillId="22" borderId="49" xfId="17" applyNumberFormat="1" applyFont="1" applyFill="1" applyBorder="1" applyAlignment="1">
      <alignment horizontal="center" vertical="top"/>
    </xf>
    <xf numFmtId="3" fontId="47" fillId="22" borderId="46" xfId="17" applyNumberFormat="1" applyFont="1" applyFill="1" applyBorder="1" applyAlignment="1">
      <alignment horizontal="center" vertical="top"/>
    </xf>
    <xf numFmtId="3" fontId="24" fillId="22" borderId="57" xfId="17" applyNumberFormat="1" applyFont="1" applyFill="1" applyBorder="1" applyAlignment="1">
      <alignment horizontal="center" vertical="top" wrapText="1"/>
    </xf>
    <xf numFmtId="3" fontId="24" fillId="22" borderId="60" xfId="17" applyNumberFormat="1" applyFont="1" applyFill="1" applyBorder="1" applyAlignment="1">
      <alignment horizontal="center" vertical="top" wrapText="1"/>
    </xf>
    <xf numFmtId="3" fontId="24" fillId="22" borderId="58" xfId="17" applyNumberFormat="1" applyFont="1" applyFill="1" applyBorder="1" applyAlignment="1">
      <alignment horizontal="center" vertical="top" wrapText="1"/>
    </xf>
    <xf numFmtId="3" fontId="48" fillId="22" borderId="60" xfId="17" applyNumberFormat="1" applyFont="1" applyFill="1" applyBorder="1" applyAlignment="1">
      <alignment horizontal="center" vertical="center"/>
    </xf>
    <xf numFmtId="3" fontId="48" fillId="22" borderId="58" xfId="17" applyNumberFormat="1" applyFont="1" applyFill="1" applyBorder="1" applyAlignment="1">
      <alignment horizontal="center" vertical="center"/>
    </xf>
    <xf numFmtId="3" fontId="45" fillId="19" borderId="57" xfId="17" applyNumberFormat="1" applyFont="1" applyFill="1" applyBorder="1" applyAlignment="1">
      <alignment horizontal="center" vertical="top"/>
    </xf>
    <xf numFmtId="3" fontId="45" fillId="19" borderId="58" xfId="17" applyNumberFormat="1" applyFont="1" applyFill="1" applyBorder="1" applyAlignment="1">
      <alignment horizontal="center" vertical="top"/>
    </xf>
    <xf numFmtId="4" fontId="40" fillId="0" borderId="57" xfId="17" applyNumberFormat="1" applyFont="1" applyBorder="1" applyAlignment="1">
      <alignment horizontal="center" vertical="top"/>
    </xf>
    <xf numFmtId="4" fontId="40" fillId="0" borderId="60" xfId="17" applyNumberFormat="1" applyFont="1" applyBorder="1" applyAlignment="1">
      <alignment horizontal="center" vertical="top"/>
    </xf>
    <xf numFmtId="4" fontId="40" fillId="0" borderId="58" xfId="17" applyNumberFormat="1" applyFont="1" applyBorder="1" applyAlignment="1">
      <alignment horizontal="center" vertical="top"/>
    </xf>
    <xf numFmtId="3" fontId="46" fillId="22" borderId="60" xfId="17" applyNumberFormat="1" applyFont="1" applyFill="1" applyBorder="1" applyAlignment="1">
      <alignment horizontal="center" vertical="top"/>
    </xf>
    <xf numFmtId="3" fontId="46" fillId="22" borderId="58" xfId="17" applyNumberFormat="1" applyFont="1" applyFill="1" applyBorder="1" applyAlignment="1">
      <alignment horizontal="center" vertical="top"/>
    </xf>
    <xf numFmtId="3" fontId="40" fillId="19" borderId="60" xfId="17" applyNumberFormat="1" applyFont="1" applyFill="1" applyBorder="1" applyAlignment="1">
      <alignment horizontal="center" vertical="top"/>
    </xf>
    <xf numFmtId="3" fontId="40" fillId="19" borderId="58" xfId="17" applyNumberFormat="1" applyFont="1" applyFill="1" applyBorder="1" applyAlignment="1">
      <alignment horizontal="center" vertical="top"/>
    </xf>
    <xf numFmtId="3" fontId="45" fillId="0" borderId="57" xfId="17" applyNumberFormat="1" applyFont="1" applyBorder="1" applyAlignment="1">
      <alignment horizontal="center" vertical="top"/>
    </xf>
    <xf numFmtId="3" fontId="45" fillId="0" borderId="58" xfId="17" applyNumberFormat="1" applyFont="1" applyBorder="1" applyAlignment="1">
      <alignment horizontal="center" vertical="top"/>
    </xf>
    <xf numFmtId="3" fontId="40" fillId="19" borderId="57" xfId="17" applyNumberFormat="1" applyFont="1" applyFill="1" applyBorder="1" applyAlignment="1">
      <alignment horizontal="center" vertical="top"/>
    </xf>
    <xf numFmtId="3" fontId="45" fillId="8" borderId="49" xfId="17" applyNumberFormat="1" applyFont="1" applyFill="1" applyBorder="1" applyAlignment="1">
      <alignment horizontal="center" vertical="top"/>
    </xf>
    <xf numFmtId="3" fontId="45" fillId="8" borderId="46" xfId="17" applyNumberFormat="1" applyFont="1" applyFill="1" applyBorder="1" applyAlignment="1">
      <alignment horizontal="center" vertical="top"/>
    </xf>
    <xf numFmtId="3" fontId="40" fillId="24" borderId="49" xfId="17" applyNumberFormat="1" applyFont="1" applyFill="1" applyBorder="1" applyAlignment="1">
      <alignment horizontal="center" vertical="top"/>
    </xf>
    <xf numFmtId="3" fontId="40" fillId="24" borderId="46" xfId="17" applyNumberFormat="1" applyFont="1" applyFill="1" applyBorder="1" applyAlignment="1">
      <alignment horizontal="center" vertical="top"/>
    </xf>
    <xf numFmtId="0" fontId="37" fillId="0" borderId="50" xfId="17" applyFont="1" applyBorder="1" applyAlignment="1">
      <alignment horizontal="center" vertical="top" wrapText="1"/>
    </xf>
    <xf numFmtId="0" fontId="37" fillId="0" borderId="48" xfId="17" applyFont="1" applyBorder="1" applyAlignment="1">
      <alignment horizontal="center" vertical="top"/>
    </xf>
    <xf numFmtId="0" fontId="34" fillId="0" borderId="36" xfId="17" applyFont="1" applyBorder="1" applyAlignment="1">
      <alignment horizontal="left" vertical="top" wrapText="1"/>
    </xf>
    <xf numFmtId="0" fontId="34" fillId="0" borderId="47" xfId="17" applyFont="1" applyBorder="1" applyAlignment="1">
      <alignment horizontal="left" vertical="top" wrapText="1"/>
    </xf>
    <xf numFmtId="0" fontId="41" fillId="0" borderId="36" xfId="17" applyFont="1" applyBorder="1" applyAlignment="1">
      <alignment horizontal="left" vertical="top" wrapText="1"/>
    </xf>
    <xf numFmtId="0" fontId="41" fillId="0" borderId="47" xfId="17" applyFont="1" applyBorder="1" applyAlignment="1">
      <alignment horizontal="left" vertical="top" wrapText="1"/>
    </xf>
    <xf numFmtId="4" fontId="40" fillId="0" borderId="57" xfId="17" applyNumberFormat="1" applyFont="1" applyBorder="1" applyAlignment="1">
      <alignment horizontal="right" vertical="top"/>
    </xf>
    <xf numFmtId="4" fontId="40" fillId="0" borderId="58" xfId="17" applyNumberFormat="1" applyFont="1" applyBorder="1" applyAlignment="1">
      <alignment horizontal="right" vertical="top"/>
    </xf>
    <xf numFmtId="10" fontId="40" fillId="0" borderId="57" xfId="5" applyNumberFormat="1" applyFont="1" applyBorder="1" applyAlignment="1">
      <alignment horizontal="right" vertical="top"/>
    </xf>
    <xf numFmtId="10" fontId="40" fillId="0" borderId="58" xfId="5" applyNumberFormat="1" applyFont="1" applyBorder="1" applyAlignment="1">
      <alignment horizontal="right" vertical="top"/>
    </xf>
    <xf numFmtId="0" fontId="3" fillId="8" borderId="50" xfId="17" applyFill="1" applyBorder="1" applyAlignment="1">
      <alignment horizontal="center" vertical="top"/>
    </xf>
    <xf numFmtId="0" fontId="3" fillId="8" borderId="48" xfId="17" applyFill="1" applyBorder="1" applyAlignment="1">
      <alignment horizontal="center" vertical="top"/>
    </xf>
    <xf numFmtId="0" fontId="7" fillId="8" borderId="36" xfId="17" applyFont="1" applyFill="1" applyBorder="1" applyAlignment="1">
      <alignment horizontal="left" vertical="top" wrapText="1"/>
    </xf>
    <xf numFmtId="0" fontId="7" fillId="8" borderId="47" xfId="17" applyFont="1" applyFill="1" applyBorder="1" applyAlignment="1">
      <alignment horizontal="left" vertical="top" wrapText="1"/>
    </xf>
    <xf numFmtId="0" fontId="41" fillId="8" borderId="36" xfId="17" applyFont="1" applyFill="1" applyBorder="1" applyAlignment="1">
      <alignment horizontal="left" vertical="top" wrapText="1"/>
    </xf>
    <xf numFmtId="0" fontId="41" fillId="8" borderId="47" xfId="17" applyFont="1" applyFill="1" applyBorder="1" applyAlignment="1">
      <alignment horizontal="left" vertical="top" wrapText="1"/>
    </xf>
    <xf numFmtId="4" fontId="40" fillId="8" borderId="49" xfId="17" applyNumberFormat="1" applyFont="1" applyFill="1" applyBorder="1" applyAlignment="1">
      <alignment horizontal="right" vertical="top"/>
    </xf>
    <xf numFmtId="4" fontId="40" fillId="8" borderId="46" xfId="17" applyNumberFormat="1" applyFont="1" applyFill="1" applyBorder="1" applyAlignment="1">
      <alignment horizontal="right" vertical="top"/>
    </xf>
    <xf numFmtId="10" fontId="40" fillId="8" borderId="57" xfId="5" applyNumberFormat="1" applyFont="1" applyFill="1" applyBorder="1" applyAlignment="1">
      <alignment horizontal="right" vertical="top"/>
    </xf>
    <xf numFmtId="10" fontId="40" fillId="8" borderId="58" xfId="5" applyNumberFormat="1" applyFont="1" applyFill="1" applyBorder="1" applyAlignment="1">
      <alignment horizontal="right" vertical="top"/>
    </xf>
    <xf numFmtId="0" fontId="42" fillId="18" borderId="45" xfId="17" applyFont="1" applyFill="1" applyBorder="1" applyAlignment="1">
      <alignment horizontal="center" vertical="top"/>
    </xf>
    <xf numFmtId="0" fontId="42" fillId="18" borderId="55" xfId="17" applyFont="1" applyFill="1" applyBorder="1" applyAlignment="1">
      <alignment horizontal="center" vertical="top"/>
    </xf>
    <xf numFmtId="0" fontId="42" fillId="18" borderId="41" xfId="17" applyFont="1" applyFill="1" applyBorder="1" applyAlignment="1">
      <alignment horizontal="center" vertical="top"/>
    </xf>
    <xf numFmtId="0" fontId="42" fillId="18" borderId="44" xfId="17" applyFont="1" applyFill="1" applyBorder="1" applyAlignment="1">
      <alignment horizontal="left" vertical="top" wrapText="1"/>
    </xf>
    <xf numFmtId="0" fontId="42" fillId="18" borderId="54" xfId="17" applyFont="1" applyFill="1" applyBorder="1" applyAlignment="1">
      <alignment horizontal="left" vertical="top" wrapText="1"/>
    </xf>
    <xf numFmtId="0" fontId="42" fillId="18" borderId="40" xfId="17" applyFont="1" applyFill="1" applyBorder="1" applyAlignment="1">
      <alignment horizontal="left" vertical="top" wrapText="1"/>
    </xf>
    <xf numFmtId="0" fontId="43" fillId="18" borderId="44" xfId="17" applyFont="1" applyFill="1" applyBorder="1" applyAlignment="1">
      <alignment horizontal="left" vertical="top" wrapText="1"/>
    </xf>
    <xf numFmtId="0" fontId="43" fillId="18" borderId="54" xfId="17" applyFont="1" applyFill="1" applyBorder="1" applyAlignment="1">
      <alignment horizontal="left" vertical="top" wrapText="1"/>
    </xf>
    <xf numFmtId="0" fontId="43" fillId="18" borderId="40" xfId="17" applyFont="1" applyFill="1" applyBorder="1" applyAlignment="1">
      <alignment horizontal="left" vertical="top" wrapText="1"/>
    </xf>
    <xf numFmtId="4" fontId="44" fillId="18" borderId="42" xfId="17" applyNumberFormat="1" applyFont="1" applyFill="1" applyBorder="1" applyAlignment="1">
      <alignment horizontal="right" vertical="top"/>
    </xf>
    <xf numFmtId="4" fontId="44" fillId="18" borderId="56" xfId="17" applyNumberFormat="1" applyFont="1" applyFill="1" applyBorder="1" applyAlignment="1">
      <alignment horizontal="right" vertical="top"/>
    </xf>
    <xf numFmtId="4" fontId="44" fillId="18" borderId="38" xfId="17" applyNumberFormat="1" applyFont="1" applyFill="1" applyBorder="1" applyAlignment="1">
      <alignment horizontal="right" vertical="top"/>
    </xf>
    <xf numFmtId="10" fontId="40" fillId="0" borderId="60" xfId="5" applyNumberFormat="1" applyFont="1" applyBorder="1" applyAlignment="1">
      <alignment horizontal="right" vertical="top"/>
    </xf>
    <xf numFmtId="10" fontId="44" fillId="18" borderId="57" xfId="5" applyNumberFormat="1" applyFont="1" applyFill="1" applyBorder="1" applyAlignment="1">
      <alignment horizontal="right" vertical="top"/>
    </xf>
    <xf numFmtId="10" fontId="44" fillId="18" borderId="60" xfId="5" applyNumberFormat="1" applyFont="1" applyFill="1" applyBorder="1" applyAlignment="1">
      <alignment horizontal="right" vertical="top"/>
    </xf>
    <xf numFmtId="10" fontId="44" fillId="18" borderId="58" xfId="5" applyNumberFormat="1" applyFont="1" applyFill="1" applyBorder="1" applyAlignment="1">
      <alignment horizontal="right" vertical="top"/>
    </xf>
    <xf numFmtId="3" fontId="40" fillId="0" borderId="49" xfId="17" applyNumberFormat="1" applyFont="1" applyBorder="1" applyAlignment="1">
      <alignment horizontal="center" vertical="top"/>
    </xf>
    <xf numFmtId="3" fontId="40" fillId="0" borderId="46" xfId="17" applyNumberFormat="1" applyFont="1" applyBorder="1" applyAlignment="1">
      <alignment horizontal="center" vertical="top"/>
    </xf>
    <xf numFmtId="3" fontId="44" fillId="20" borderId="42" xfId="17" applyNumberFormat="1" applyFont="1" applyFill="1" applyBorder="1" applyAlignment="1">
      <alignment horizontal="center" vertical="top"/>
    </xf>
    <xf numFmtId="3" fontId="44" fillId="20" borderId="56" xfId="17" applyNumberFormat="1" applyFont="1" applyFill="1" applyBorder="1" applyAlignment="1">
      <alignment horizontal="center" vertical="top"/>
    </xf>
    <xf numFmtId="3" fontId="44" fillId="20" borderId="38" xfId="17" applyNumberFormat="1" applyFont="1" applyFill="1" applyBorder="1" applyAlignment="1">
      <alignment horizontal="center" vertical="top"/>
    </xf>
    <xf numFmtId="3" fontId="44" fillId="18" borderId="42" xfId="17" applyNumberFormat="1" applyFont="1" applyFill="1" applyBorder="1" applyAlignment="1">
      <alignment horizontal="center" vertical="top"/>
    </xf>
    <xf numFmtId="3" fontId="44" fillId="18" borderId="56" xfId="17" applyNumberFormat="1" applyFont="1" applyFill="1" applyBorder="1" applyAlignment="1">
      <alignment horizontal="center" vertical="top"/>
    </xf>
    <xf numFmtId="3" fontId="44" fillId="18" borderId="38" xfId="17" applyNumberFormat="1" applyFont="1" applyFill="1" applyBorder="1" applyAlignment="1">
      <alignment horizontal="center" vertical="top"/>
    </xf>
    <xf numFmtId="3" fontId="40" fillId="19" borderId="49" xfId="17" applyNumberFormat="1" applyFont="1" applyFill="1" applyBorder="1" applyAlignment="1">
      <alignment horizontal="center" vertical="top"/>
    </xf>
    <xf numFmtId="3" fontId="40" fillId="19" borderId="46" xfId="17" applyNumberFormat="1" applyFont="1" applyFill="1" applyBorder="1" applyAlignment="1">
      <alignment horizontal="center" vertical="top"/>
    </xf>
    <xf numFmtId="3" fontId="45" fillId="0" borderId="60" xfId="17" applyNumberFormat="1" applyFont="1" applyBorder="1" applyAlignment="1">
      <alignment horizontal="center" vertical="top"/>
    </xf>
    <xf numFmtId="3" fontId="45" fillId="19" borderId="42" xfId="17" applyNumberFormat="1" applyFont="1" applyFill="1" applyBorder="1" applyAlignment="1">
      <alignment horizontal="center" vertical="top"/>
    </xf>
    <xf numFmtId="3" fontId="45" fillId="19" borderId="38" xfId="17" applyNumberFormat="1" applyFont="1" applyFill="1" applyBorder="1" applyAlignment="1">
      <alignment horizontal="center" vertical="top"/>
    </xf>
    <xf numFmtId="3" fontId="45" fillId="0" borderId="49" xfId="17" applyNumberFormat="1" applyFont="1" applyBorder="1" applyAlignment="1">
      <alignment horizontal="center" vertical="top"/>
    </xf>
    <xf numFmtId="3" fontId="45" fillId="0" borderId="46" xfId="17" applyNumberFormat="1" applyFont="1" applyBorder="1" applyAlignment="1">
      <alignment horizontal="center" vertical="top"/>
    </xf>
    <xf numFmtId="0" fontId="3" fillId="0" borderId="61" xfId="17" applyBorder="1" applyAlignment="1">
      <alignment horizontal="center" vertical="top"/>
    </xf>
    <xf numFmtId="0" fontId="3" fillId="0" borderId="48" xfId="17" applyBorder="1" applyAlignment="1">
      <alignment horizontal="center" vertical="top"/>
    </xf>
    <xf numFmtId="0" fontId="7" fillId="0" borderId="36" xfId="17" applyFont="1" applyBorder="1" applyAlignment="1">
      <alignment horizontal="left" vertical="top" wrapText="1"/>
    </xf>
    <xf numFmtId="0" fontId="7" fillId="0" borderId="0" xfId="17" applyFont="1" applyAlignment="1">
      <alignment horizontal="left" vertical="top" wrapText="1"/>
    </xf>
    <xf numFmtId="0" fontId="7" fillId="0" borderId="47" xfId="17" applyFont="1" applyBorder="1" applyAlignment="1">
      <alignment horizontal="left" vertical="top" wrapText="1"/>
    </xf>
    <xf numFmtId="0" fontId="41" fillId="0" borderId="0" xfId="17" applyFont="1" applyAlignment="1">
      <alignment horizontal="left" vertical="top" wrapText="1"/>
    </xf>
    <xf numFmtId="4" fontId="40" fillId="0" borderId="60" xfId="17" applyNumberFormat="1" applyFont="1" applyBorder="1" applyAlignment="1">
      <alignment horizontal="right" vertical="top"/>
    </xf>
    <xf numFmtId="0" fontId="3" fillId="0" borderId="36" xfId="17" applyBorder="1" applyAlignment="1">
      <alignment horizontal="center" vertical="top"/>
    </xf>
    <xf numFmtId="0" fontId="3" fillId="0" borderId="47" xfId="17" applyBorder="1" applyAlignment="1">
      <alignment horizontal="center" vertical="top"/>
    </xf>
    <xf numFmtId="0" fontId="0" fillId="0" borderId="36" xfId="17" applyFont="1" applyBorder="1" applyAlignment="1">
      <alignment horizontal="left" vertical="top" wrapText="1"/>
    </xf>
    <xf numFmtId="0" fontId="0" fillId="0" borderId="47" xfId="17" applyFont="1" applyBorder="1" applyAlignment="1">
      <alignment horizontal="left" vertical="top" wrapText="1"/>
    </xf>
    <xf numFmtId="4" fontId="40" fillId="0" borderId="49" xfId="17" applyNumberFormat="1" applyFont="1" applyBorder="1" applyAlignment="1">
      <alignment horizontal="right" vertical="top"/>
    </xf>
    <xf numFmtId="4" fontId="40" fillId="0" borderId="46" xfId="17" applyNumberFormat="1" applyFont="1" applyBorder="1" applyAlignment="1">
      <alignment horizontal="right" vertical="top"/>
    </xf>
    <xf numFmtId="0" fontId="3" fillId="0" borderId="50" xfId="17" applyBorder="1" applyAlignment="1">
      <alignment horizontal="center" vertical="top"/>
    </xf>
    <xf numFmtId="168" fontId="56" fillId="26" borderId="63" xfId="0" applyNumberFormat="1" applyFont="1" applyFill="1" applyBorder="1" applyAlignment="1">
      <alignment horizontal="center"/>
    </xf>
    <xf numFmtId="168" fontId="56" fillId="26" borderId="64" xfId="0" applyNumberFormat="1" applyFont="1" applyFill="1" applyBorder="1" applyAlignment="1">
      <alignment horizontal="center"/>
    </xf>
    <xf numFmtId="168" fontId="56" fillId="26" borderId="76" xfId="0" applyNumberFormat="1" applyFont="1" applyFill="1" applyBorder="1" applyAlignment="1">
      <alignment horizontal="center"/>
    </xf>
    <xf numFmtId="0" fontId="14" fillId="16" borderId="3" xfId="3" applyFont="1" applyFill="1" applyBorder="1" applyAlignment="1" applyProtection="1">
      <alignment horizontal="center" vertical="center"/>
      <protection hidden="1"/>
    </xf>
    <xf numFmtId="0" fontId="14" fillId="16" borderId="0" xfId="3" applyFont="1" applyFill="1" applyAlignment="1" applyProtection="1">
      <alignment horizontal="center" vertical="center"/>
      <protection hidden="1"/>
    </xf>
    <xf numFmtId="0" fontId="14" fillId="16" borderId="2" xfId="3" applyFont="1" applyFill="1" applyBorder="1" applyAlignment="1" applyProtection="1">
      <alignment horizontal="center" vertical="center"/>
      <protection hidden="1"/>
    </xf>
    <xf numFmtId="0" fontId="14" fillId="16" borderId="1" xfId="3" applyFont="1" applyFill="1" applyBorder="1" applyAlignment="1" applyProtection="1">
      <alignment horizontal="center" vertical="center"/>
      <protection hidden="1"/>
    </xf>
    <xf numFmtId="0" fontId="14" fillId="16" borderId="10" xfId="3" applyFont="1" applyFill="1" applyBorder="1" applyAlignment="1" applyProtection="1">
      <alignment horizontal="center" vertical="center"/>
      <protection hidden="1"/>
    </xf>
    <xf numFmtId="0" fontId="14" fillId="16" borderId="9" xfId="3" applyFont="1" applyFill="1" applyBorder="1" applyAlignment="1" applyProtection="1">
      <alignment horizontal="center" vertical="center"/>
      <protection hidden="1"/>
    </xf>
    <xf numFmtId="0" fontId="12" fillId="10" borderId="11" xfId="3" applyFont="1" applyFill="1" applyBorder="1" applyAlignment="1" applyProtection="1">
      <alignment horizontal="center"/>
      <protection locked="0" hidden="1"/>
    </xf>
    <xf numFmtId="0" fontId="12" fillId="10" borderId="12" xfId="3" applyFont="1" applyFill="1" applyBorder="1" applyAlignment="1" applyProtection="1">
      <alignment horizontal="center"/>
      <protection locked="0" hidden="1"/>
    </xf>
    <xf numFmtId="0" fontId="12" fillId="10" borderId="13" xfId="3" applyFont="1" applyFill="1" applyBorder="1" applyAlignment="1" applyProtection="1">
      <alignment horizontal="center"/>
      <protection locked="0" hidden="1"/>
    </xf>
    <xf numFmtId="0" fontId="14" fillId="15" borderId="6" xfId="3" applyFont="1" applyFill="1" applyBorder="1" applyAlignment="1" applyProtection="1">
      <alignment horizontal="left" vertical="center" indent="2"/>
      <protection hidden="1"/>
    </xf>
    <xf numFmtId="0" fontId="14" fillId="15" borderId="5" xfId="3" applyFont="1" applyFill="1" applyBorder="1" applyAlignment="1" applyProtection="1">
      <alignment horizontal="left" vertical="center" indent="2"/>
      <protection hidden="1"/>
    </xf>
    <xf numFmtId="0" fontId="14" fillId="15" borderId="3" xfId="3" applyFont="1" applyFill="1" applyBorder="1" applyAlignment="1" applyProtection="1">
      <alignment horizontal="left" vertical="center" indent="2"/>
      <protection hidden="1"/>
    </xf>
    <xf numFmtId="0" fontId="14" fillId="15" borderId="0" xfId="3" applyFont="1" applyFill="1" applyAlignment="1" applyProtection="1">
      <alignment horizontal="left" vertical="center" indent="2"/>
      <protection hidden="1"/>
    </xf>
    <xf numFmtId="0" fontId="14" fillId="15" borderId="2" xfId="3" applyFont="1" applyFill="1" applyBorder="1" applyAlignment="1" applyProtection="1">
      <alignment horizontal="left" vertical="center" indent="2"/>
      <protection hidden="1"/>
    </xf>
    <xf numFmtId="0" fontId="14" fillId="15" borderId="1" xfId="3" applyFont="1" applyFill="1" applyBorder="1" applyAlignment="1" applyProtection="1">
      <alignment horizontal="left" vertical="center" indent="2"/>
      <protection hidden="1"/>
    </xf>
    <xf numFmtId="0" fontId="16" fillId="3" borderId="18" xfId="3" applyFont="1" applyFill="1" applyBorder="1" applyAlignment="1" applyProtection="1">
      <alignment horizontal="center" vertical="center"/>
      <protection hidden="1"/>
    </xf>
    <xf numFmtId="0" fontId="16" fillId="3" borderId="19" xfId="3" applyFont="1" applyFill="1" applyBorder="1" applyAlignment="1" applyProtection="1">
      <alignment horizontal="center" vertical="center"/>
      <protection hidden="1"/>
    </xf>
    <xf numFmtId="0" fontId="32" fillId="2" borderId="15" xfId="3" applyFont="1" applyFill="1" applyBorder="1" applyAlignment="1" applyProtection="1">
      <alignment horizontal="center"/>
      <protection locked="0"/>
    </xf>
    <xf numFmtId="0" fontId="32" fillId="2" borderId="14" xfId="3" applyFont="1" applyFill="1" applyBorder="1" applyAlignment="1" applyProtection="1">
      <alignment horizontal="center"/>
      <protection locked="0"/>
    </xf>
    <xf numFmtId="0" fontId="32" fillId="2" borderId="14" xfId="3" applyFont="1" applyFill="1" applyBorder="1" applyAlignment="1" applyProtection="1">
      <alignment horizontal="center"/>
      <protection locked="0" hidden="1"/>
    </xf>
    <xf numFmtId="0" fontId="32" fillId="10" borderId="14" xfId="3" applyFont="1" applyFill="1" applyBorder="1" applyAlignment="1" applyProtection="1">
      <alignment horizontal="center"/>
      <protection hidden="1"/>
    </xf>
    <xf numFmtId="0" fontId="12" fillId="2" borderId="15" xfId="3" applyFont="1" applyFill="1" applyBorder="1" applyAlignment="1" applyProtection="1">
      <alignment horizontal="center"/>
      <protection locked="0" hidden="1"/>
    </xf>
    <xf numFmtId="0" fontId="22" fillId="9" borderId="11" xfId="3" applyFont="1" applyFill="1" applyBorder="1" applyAlignment="1" applyProtection="1">
      <alignment horizontal="center"/>
      <protection hidden="1"/>
    </xf>
    <xf numFmtId="0" fontId="22" fillId="9" borderId="12" xfId="3" applyFont="1" applyFill="1" applyBorder="1" applyAlignment="1" applyProtection="1">
      <alignment horizontal="center"/>
      <protection hidden="1"/>
    </xf>
    <xf numFmtId="0" fontId="22" fillId="9" borderId="13" xfId="3" applyFont="1" applyFill="1" applyBorder="1" applyAlignment="1" applyProtection="1">
      <alignment horizontal="center"/>
      <protection hidden="1"/>
    </xf>
    <xf numFmtId="0" fontId="14" fillId="16" borderId="6" xfId="3" applyFont="1" applyFill="1" applyBorder="1" applyAlignment="1" applyProtection="1">
      <alignment horizontal="right" vertical="center"/>
      <protection hidden="1"/>
    </xf>
    <xf numFmtId="0" fontId="14" fillId="16" borderId="3" xfId="3" applyFont="1" applyFill="1" applyBorder="1" applyAlignment="1" applyProtection="1">
      <alignment horizontal="right" vertical="center"/>
      <protection hidden="1"/>
    </xf>
    <xf numFmtId="0" fontId="32" fillId="0" borderId="15" xfId="3" applyFont="1" applyBorder="1" applyAlignment="1" applyProtection="1">
      <alignment horizontal="center"/>
      <protection locked="0"/>
    </xf>
    <xf numFmtId="14" fontId="32" fillId="0" borderId="15" xfId="3" applyNumberFormat="1" applyFont="1" applyBorder="1" applyAlignment="1" applyProtection="1">
      <alignment horizontal="center"/>
      <protection locked="0"/>
    </xf>
    <xf numFmtId="0" fontId="32" fillId="10" borderId="15" xfId="3" applyFont="1" applyFill="1" applyBorder="1" applyAlignment="1" applyProtection="1">
      <alignment horizontal="center"/>
      <protection hidden="1"/>
    </xf>
    <xf numFmtId="167" fontId="32" fillId="0" borderId="15" xfId="3" applyNumberFormat="1" applyFont="1" applyBorder="1" applyAlignment="1" applyProtection="1">
      <alignment horizontal="center"/>
      <protection locked="0"/>
    </xf>
    <xf numFmtId="0" fontId="12" fillId="2" borderId="14" xfId="3" applyFont="1" applyFill="1" applyBorder="1" applyAlignment="1" applyProtection="1">
      <alignment horizontal="center"/>
      <protection locked="0"/>
    </xf>
    <xf numFmtId="0" fontId="32" fillId="2" borderId="15" xfId="3" applyFont="1" applyFill="1" applyBorder="1" applyAlignment="1" applyProtection="1">
      <alignment horizontal="center"/>
      <protection locked="0" hidden="1"/>
    </xf>
    <xf numFmtId="0" fontId="16" fillId="10" borderId="12" xfId="3" applyFont="1" applyFill="1" applyBorder="1" applyAlignment="1" applyProtection="1">
      <alignment horizontal="left" vertical="center" wrapText="1"/>
      <protection hidden="1"/>
    </xf>
    <xf numFmtId="0" fontId="16" fillId="10" borderId="13" xfId="3" applyFont="1" applyFill="1" applyBorder="1" applyAlignment="1" applyProtection="1">
      <alignment horizontal="left" vertical="center" wrapText="1"/>
      <protection hidden="1"/>
    </xf>
    <xf numFmtId="0" fontId="26" fillId="9" borderId="11" xfId="3" applyFont="1" applyFill="1" applyBorder="1" applyAlignment="1" applyProtection="1">
      <alignment horizontal="left"/>
      <protection hidden="1"/>
    </xf>
    <xf numFmtId="0" fontId="26" fillId="9" borderId="12" xfId="3" applyFont="1" applyFill="1" applyBorder="1" applyAlignment="1" applyProtection="1">
      <alignment horizontal="left"/>
      <protection hidden="1"/>
    </xf>
    <xf numFmtId="0" fontId="26" fillId="9" borderId="13" xfId="3" applyFont="1" applyFill="1" applyBorder="1" applyAlignment="1" applyProtection="1">
      <alignment horizontal="left"/>
      <protection hidden="1"/>
    </xf>
    <xf numFmtId="165" fontId="15" fillId="9" borderId="11" xfId="2" applyFont="1" applyFill="1" applyBorder="1" applyAlignment="1" applyProtection="1">
      <alignment horizontal="center"/>
      <protection hidden="1"/>
    </xf>
    <xf numFmtId="165" fontId="15" fillId="9" borderId="12" xfId="2" applyFont="1" applyFill="1" applyBorder="1" applyAlignment="1" applyProtection="1">
      <alignment horizontal="center"/>
      <protection hidden="1"/>
    </xf>
    <xf numFmtId="165" fontId="15" fillId="9" borderId="13" xfId="2" applyFont="1" applyFill="1" applyBorder="1" applyAlignment="1" applyProtection="1">
      <alignment horizontal="center"/>
      <protection hidden="1"/>
    </xf>
    <xf numFmtId="0" fontId="16" fillId="3" borderId="6" xfId="3" applyFont="1" applyFill="1" applyBorder="1" applyAlignment="1" applyProtection="1">
      <alignment horizontal="center" vertical="center"/>
      <protection hidden="1"/>
    </xf>
    <xf numFmtId="0" fontId="16" fillId="3" borderId="5" xfId="3" applyFont="1" applyFill="1" applyBorder="1" applyAlignment="1" applyProtection="1">
      <alignment horizontal="center" vertical="center"/>
      <protection hidden="1"/>
    </xf>
    <xf numFmtId="0" fontId="16" fillId="3" borderId="2" xfId="3" applyFont="1" applyFill="1" applyBorder="1" applyAlignment="1" applyProtection="1">
      <alignment horizontal="center" vertical="center"/>
      <protection hidden="1"/>
    </xf>
    <xf numFmtId="0" fontId="16" fillId="3" borderId="1" xfId="3" applyFont="1" applyFill="1" applyBorder="1" applyAlignment="1" applyProtection="1">
      <alignment horizontal="center" vertical="center"/>
      <protection hidden="1"/>
    </xf>
    <xf numFmtId="0" fontId="24" fillId="10" borderId="1" xfId="3" applyFont="1" applyFill="1" applyBorder="1" applyAlignment="1" applyProtection="1">
      <alignment horizontal="center"/>
      <protection hidden="1"/>
    </xf>
    <xf numFmtId="0" fontId="12" fillId="0" borderId="11" xfId="3" applyFont="1" applyBorder="1" applyAlignment="1" applyProtection="1">
      <alignment horizontal="justify" vertical="justify" wrapText="1"/>
      <protection locked="0"/>
    </xf>
    <xf numFmtId="0" fontId="12" fillId="0" borderId="12" xfId="3" applyFont="1" applyBorder="1" applyAlignment="1" applyProtection="1">
      <alignment horizontal="justify" vertical="justify" wrapText="1"/>
      <protection locked="0"/>
    </xf>
    <xf numFmtId="0" fontId="12" fillId="0" borderId="13" xfId="3" applyFont="1" applyBorder="1" applyAlignment="1" applyProtection="1">
      <alignment horizontal="justify" vertical="justify" wrapText="1"/>
      <protection locked="0"/>
    </xf>
    <xf numFmtId="0" fontId="27" fillId="8" borderId="11" xfId="3" applyFont="1" applyFill="1" applyBorder="1" applyAlignment="1">
      <alignment horizontal="center"/>
    </xf>
    <xf numFmtId="0" fontId="27" fillId="8" borderId="12" xfId="3" applyFont="1" applyFill="1" applyBorder="1" applyAlignment="1">
      <alignment horizontal="center"/>
    </xf>
    <xf numFmtId="0" fontId="27" fillId="8" borderId="13" xfId="3" applyFont="1" applyFill="1" applyBorder="1" applyAlignment="1">
      <alignment horizontal="center"/>
    </xf>
    <xf numFmtId="0" fontId="12" fillId="0" borderId="15" xfId="3" applyFont="1" applyBorder="1" applyAlignment="1">
      <alignment horizontal="center"/>
    </xf>
    <xf numFmtId="0" fontId="14" fillId="6" borderId="6" xfId="3" applyFont="1" applyFill="1" applyBorder="1" applyAlignment="1" applyProtection="1">
      <alignment horizontal="left" vertical="center" indent="2"/>
      <protection locked="0"/>
    </xf>
    <xf numFmtId="0" fontId="14" fillId="6" borderId="5" xfId="3" applyFont="1" applyFill="1" applyBorder="1" applyAlignment="1" applyProtection="1">
      <alignment horizontal="left" vertical="center" indent="2"/>
      <protection locked="0"/>
    </xf>
    <xf numFmtId="0" fontId="14" fillId="6" borderId="3" xfId="3" applyFont="1" applyFill="1" applyBorder="1" applyAlignment="1" applyProtection="1">
      <alignment horizontal="left" vertical="center" indent="2"/>
      <protection locked="0"/>
    </xf>
    <xf numFmtId="0" fontId="14" fillId="6" borderId="0" xfId="3" applyFont="1" applyFill="1" applyAlignment="1" applyProtection="1">
      <alignment horizontal="left" vertical="center" indent="2"/>
      <protection locked="0"/>
    </xf>
    <xf numFmtId="0" fontId="14" fillId="6" borderId="2" xfId="3" applyFont="1" applyFill="1" applyBorder="1" applyAlignment="1" applyProtection="1">
      <alignment horizontal="left" vertical="center" indent="2"/>
      <protection locked="0"/>
    </xf>
    <xf numFmtId="0" fontId="14" fillId="6" borderId="1" xfId="3" applyFont="1" applyFill="1" applyBorder="1" applyAlignment="1" applyProtection="1">
      <alignment horizontal="left" vertical="center" indent="2"/>
      <protection locked="0"/>
    </xf>
    <xf numFmtId="0" fontId="14" fillId="4" borderId="3" xfId="3" applyFont="1" applyFill="1" applyBorder="1" applyAlignment="1" applyProtection="1">
      <alignment horizontal="left" vertical="center" indent="3"/>
      <protection locked="0"/>
    </xf>
    <xf numFmtId="0" fontId="14" fillId="4" borderId="0" xfId="3" applyFont="1" applyFill="1" applyAlignment="1" applyProtection="1">
      <alignment horizontal="left" vertical="center" indent="3"/>
      <protection locked="0"/>
    </xf>
    <xf numFmtId="0" fontId="14" fillId="4" borderId="10" xfId="3" applyFont="1" applyFill="1" applyBorder="1" applyAlignment="1" applyProtection="1">
      <alignment horizontal="left" vertical="center" indent="3"/>
      <protection locked="0"/>
    </xf>
    <xf numFmtId="0" fontId="14" fillId="4" borderId="2" xfId="3" applyFont="1" applyFill="1" applyBorder="1" applyAlignment="1" applyProtection="1">
      <alignment horizontal="left" vertical="center" indent="3"/>
      <protection locked="0"/>
    </xf>
    <xf numFmtId="0" fontId="14" fillId="4" borderId="1" xfId="3" applyFont="1" applyFill="1" applyBorder="1" applyAlignment="1" applyProtection="1">
      <alignment horizontal="left" vertical="center" indent="3"/>
      <protection locked="0"/>
    </xf>
    <xf numFmtId="0" fontId="14" fillId="4" borderId="9" xfId="3" applyFont="1" applyFill="1" applyBorder="1" applyAlignment="1" applyProtection="1">
      <alignment horizontal="left" vertical="center" indent="3"/>
      <protection locked="0"/>
    </xf>
    <xf numFmtId="0" fontId="14" fillId="5" borderId="6" xfId="3" applyFont="1" applyFill="1" applyBorder="1" applyAlignment="1" applyProtection="1">
      <alignment horizontal="right" vertical="center"/>
      <protection locked="0"/>
    </xf>
    <xf numFmtId="0" fontId="14" fillId="5" borderId="3" xfId="3" applyFont="1" applyFill="1" applyBorder="1" applyAlignment="1" applyProtection="1">
      <alignment horizontal="right" vertical="center"/>
      <protection locked="0"/>
    </xf>
    <xf numFmtId="0" fontId="22" fillId="9" borderId="11" xfId="3" applyFont="1" applyFill="1" applyBorder="1" applyAlignment="1" applyProtection="1">
      <alignment horizontal="center"/>
      <protection locked="0"/>
    </xf>
    <xf numFmtId="0" fontId="22" fillId="9" borderId="12" xfId="3" applyFont="1" applyFill="1" applyBorder="1" applyAlignment="1" applyProtection="1">
      <alignment horizontal="center"/>
      <protection locked="0"/>
    </xf>
    <xf numFmtId="0" fontId="22" fillId="9" borderId="13" xfId="3" applyFont="1" applyFill="1" applyBorder="1" applyAlignment="1" applyProtection="1">
      <alignment horizontal="center"/>
      <protection locked="0"/>
    </xf>
    <xf numFmtId="0" fontId="12" fillId="2" borderId="15" xfId="3" applyFont="1" applyFill="1" applyBorder="1" applyAlignment="1" applyProtection="1">
      <alignment horizontal="center"/>
      <protection locked="0"/>
    </xf>
    <xf numFmtId="14" fontId="12" fillId="0" borderId="15" xfId="3" applyNumberFormat="1" applyFont="1" applyBorder="1" applyAlignment="1">
      <alignment horizontal="center"/>
    </xf>
    <xf numFmtId="167" fontId="12" fillId="0" borderId="15" xfId="3" applyNumberFormat="1" applyFont="1" applyBorder="1" applyAlignment="1">
      <alignment horizontal="center"/>
    </xf>
    <xf numFmtId="0" fontId="12" fillId="2" borderId="14" xfId="3" applyFont="1" applyFill="1" applyBorder="1" applyAlignment="1" applyProtection="1">
      <alignment horizontal="left"/>
      <protection locked="0"/>
    </xf>
    <xf numFmtId="0" fontId="16" fillId="3" borderId="18" xfId="3" applyFont="1" applyFill="1" applyBorder="1" applyAlignment="1" applyProtection="1">
      <alignment horizontal="center" vertical="center"/>
      <protection locked="0"/>
    </xf>
    <xf numFmtId="0" fontId="16" fillId="3" borderId="19" xfId="3" applyFont="1" applyFill="1" applyBorder="1" applyAlignment="1" applyProtection="1">
      <alignment horizontal="center" vertical="center"/>
      <protection locked="0"/>
    </xf>
    <xf numFmtId="0" fontId="16" fillId="3" borderId="6" xfId="3" applyFont="1" applyFill="1" applyBorder="1" applyAlignment="1" applyProtection="1">
      <alignment horizontal="center" vertical="center"/>
      <protection locked="0"/>
    </xf>
    <xf numFmtId="0" fontId="16" fillId="3" borderId="5" xfId="3" applyFont="1" applyFill="1" applyBorder="1" applyAlignment="1" applyProtection="1">
      <alignment horizontal="center" vertical="center"/>
      <protection locked="0"/>
    </xf>
    <xf numFmtId="0" fontId="16" fillId="3" borderId="2" xfId="3" applyFont="1" applyFill="1" applyBorder="1" applyAlignment="1" applyProtection="1">
      <alignment horizontal="center" vertical="center"/>
      <protection locked="0"/>
    </xf>
    <xf numFmtId="0" fontId="16" fillId="3" borderId="1" xfId="3" applyFont="1" applyFill="1" applyBorder="1" applyAlignment="1" applyProtection="1">
      <alignment horizontal="center" vertical="center"/>
      <protection locked="0"/>
    </xf>
    <xf numFmtId="0" fontId="36" fillId="0" borderId="11" xfId="3" applyFont="1" applyBorder="1" applyAlignment="1" applyProtection="1">
      <alignment horizontal="left" vertical="center" indent="1"/>
      <protection locked="0"/>
    </xf>
    <xf numFmtId="0" fontId="36" fillId="0" borderId="12" xfId="3" applyFont="1" applyBorder="1" applyAlignment="1" applyProtection="1">
      <alignment horizontal="left" vertical="center" indent="1"/>
      <protection locked="0"/>
    </xf>
    <xf numFmtId="0" fontId="36" fillId="0" borderId="13" xfId="3" applyFont="1" applyBorder="1" applyAlignment="1" applyProtection="1">
      <alignment horizontal="left" vertical="center" indent="1"/>
      <protection locked="0"/>
    </xf>
    <xf numFmtId="0" fontId="24" fillId="0" borderId="1" xfId="3" applyFont="1" applyBorder="1" applyAlignment="1" applyProtection="1">
      <alignment horizontal="center"/>
      <protection locked="0"/>
    </xf>
    <xf numFmtId="165" fontId="15" fillId="9" borderId="11" xfId="2" applyFont="1" applyFill="1" applyBorder="1" applyAlignment="1" applyProtection="1">
      <alignment horizontal="center"/>
      <protection locked="0"/>
    </xf>
    <xf numFmtId="165" fontId="15" fillId="9" borderId="12" xfId="2" applyFont="1" applyFill="1" applyBorder="1" applyAlignment="1" applyProtection="1">
      <alignment horizontal="center"/>
      <protection locked="0"/>
    </xf>
    <xf numFmtId="165" fontId="15" fillId="9" borderId="13" xfId="2" applyFont="1" applyFill="1" applyBorder="1" applyAlignment="1" applyProtection="1">
      <alignment horizontal="center"/>
      <protection locked="0"/>
    </xf>
    <xf numFmtId="0" fontId="16" fillId="0" borderId="12" xfId="3" applyFont="1" applyBorder="1" applyAlignment="1">
      <alignment horizontal="left" vertical="center" wrapText="1"/>
    </xf>
    <xf numFmtId="0" fontId="16" fillId="0" borderId="13" xfId="3" applyFont="1" applyBorder="1" applyAlignment="1">
      <alignment horizontal="left" vertical="center" wrapText="1"/>
    </xf>
    <xf numFmtId="0" fontId="26" fillId="9" borderId="11" xfId="3" applyFont="1" applyFill="1" applyBorder="1" applyAlignment="1" applyProtection="1">
      <alignment horizontal="left"/>
      <protection locked="0"/>
    </xf>
    <xf numFmtId="0" fontId="26" fillId="9" borderId="12" xfId="3" applyFont="1" applyFill="1" applyBorder="1" applyAlignment="1" applyProtection="1">
      <alignment horizontal="left"/>
      <protection locked="0"/>
    </xf>
    <xf numFmtId="0" fontId="26" fillId="9" borderId="13" xfId="3" applyFont="1" applyFill="1" applyBorder="1" applyAlignment="1" applyProtection="1">
      <alignment horizontal="left"/>
      <protection locked="0"/>
    </xf>
  </cellXfs>
  <cellStyles count="25">
    <cellStyle name="0,0_x000d__x000a_NA_x000d__x000a_" xfId="1" xr:uid="{00000000-0005-0000-0000-000000000000}"/>
    <cellStyle name="Bueno" xfId="15" builtinId="26"/>
    <cellStyle name="Millares [0] 2" xfId="2" xr:uid="{00000000-0005-0000-0000-000002000000}"/>
    <cellStyle name="Millares 2" xfId="19" xr:uid="{00000000-0005-0000-0000-000003000000}"/>
    <cellStyle name="Moneda" xfId="23" builtinId="4"/>
    <cellStyle name="Moneda 2" xfId="24" xr:uid="{6F3360D9-1C99-49BD-9758-C856DC2811BC}"/>
    <cellStyle name="Normal" xfId="0" builtinId="0"/>
    <cellStyle name="Normal 2" xfId="3" xr:uid="{00000000-0005-0000-0000-000005000000}"/>
    <cellStyle name="Normal 2 2" xfId="12" xr:uid="{00000000-0005-0000-0000-000006000000}"/>
    <cellStyle name="Normal 3" xfId="4" xr:uid="{00000000-0005-0000-0000-000007000000}"/>
    <cellStyle name="Normal 4" xfId="10" xr:uid="{00000000-0005-0000-0000-000008000000}"/>
    <cellStyle name="Normal 5" xfId="11" xr:uid="{00000000-0005-0000-0000-000009000000}"/>
    <cellStyle name="Normal 6" xfId="16" xr:uid="{00000000-0005-0000-0000-00000A000000}"/>
    <cellStyle name="Normal 6 2" xfId="17" xr:uid="{00000000-0005-0000-0000-00000B000000}"/>
    <cellStyle name="Normal 7" xfId="18" xr:uid="{00000000-0005-0000-0000-00000C000000}"/>
    <cellStyle name="Normal 8" xfId="21" xr:uid="{00000000-0005-0000-0000-00000D000000}"/>
    <cellStyle name="Normal 9" xfId="22" xr:uid="{00000000-0005-0000-0000-00000E000000}"/>
    <cellStyle name="Porcentaje" xfId="5" builtinId="5"/>
    <cellStyle name="Porcentaje 2" xfId="6" xr:uid="{00000000-0005-0000-0000-000010000000}"/>
    <cellStyle name="Porcentaje 3" xfId="7" xr:uid="{00000000-0005-0000-0000-000011000000}"/>
    <cellStyle name="Porcentaje 3 2" xfId="13" xr:uid="{00000000-0005-0000-0000-000012000000}"/>
    <cellStyle name="Porcentaje 4" xfId="14" xr:uid="{00000000-0005-0000-0000-000013000000}"/>
    <cellStyle name="Porcentaje 5" xfId="20" xr:uid="{00000000-0005-0000-0000-000014000000}"/>
    <cellStyle name="Porcentual 2" xfId="8" xr:uid="{00000000-0005-0000-0000-000015000000}"/>
    <cellStyle name="Porcentual 3" xfId="9" xr:uid="{00000000-0005-0000-0000-000016000000}"/>
  </cellStyles>
  <dxfs count="80">
    <dxf>
      <font>
        <color theme="0"/>
      </font>
      <border>
        <left/>
        <right/>
        <top/>
        <bottom/>
        <vertical/>
        <horizontal/>
      </border>
    </dxf>
    <dxf>
      <fill>
        <patternFill>
          <bgColor theme="0" tint="-0.24994659260841701"/>
        </patternFill>
      </fill>
    </dxf>
    <dxf>
      <font>
        <color theme="0" tint="-0.24994659260841701"/>
      </font>
      <border>
        <left/>
        <right/>
        <top/>
        <bottom/>
        <vertical/>
        <horizontal/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  <dxf>
      <font>
        <color theme="3"/>
      </font>
      <fill>
        <patternFill>
          <bgColor theme="4" tint="0.79998168889431442"/>
        </patternFill>
      </fill>
      <border>
        <top style="thin">
          <color indexed="64"/>
        </top>
      </border>
    </dxf>
  </dxfs>
  <tableStyles count="0" defaultTableStyle="TableStyleMedium9" defaultPivotStyle="PivotStyleLight16"/>
  <colors>
    <mruColors>
      <color rgb="FFFF7C80"/>
      <color rgb="FFF8CBAD"/>
      <color rgb="FFF4B084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mailto:desi@logistium.es?subject=Solicitud%20de%20pedido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mailto:desi@logistium.es?subject=Solicitud%20de%20pedido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1</xdr:row>
      <xdr:rowOff>57150</xdr:rowOff>
    </xdr:from>
    <xdr:to>
      <xdr:col>3</xdr:col>
      <xdr:colOff>781050</xdr:colOff>
      <xdr:row>3</xdr:row>
      <xdr:rowOff>228600</xdr:rowOff>
    </xdr:to>
    <xdr:pic>
      <xdr:nvPicPr>
        <xdr:cNvPr id="37945" name="3 Image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399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57150"/>
          <a:ext cx="22383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1</xdr:row>
      <xdr:rowOff>57150</xdr:rowOff>
    </xdr:from>
    <xdr:to>
      <xdr:col>3</xdr:col>
      <xdr:colOff>781050</xdr:colOff>
      <xdr:row>3</xdr:row>
      <xdr:rowOff>228600</xdr:rowOff>
    </xdr:to>
    <xdr:pic>
      <xdr:nvPicPr>
        <xdr:cNvPr id="4" name="3 Image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228600"/>
          <a:ext cx="22383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Fernandez Ortiz, Alvaro" id="{83246114-365F-4525-B19B-7CDDD5EB6D6B}" userId="S::alvaro.fernandez@suez.com::8c43ec89-879e-4d26-b815-edbab71f1f11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" dT="2020-11-04T10:28:17.35" personId="{83246114-365F-4525-B19B-7CDDD5EB6D6B}" id="{3FE649BF-E6CD-4E57-97CE-EF06B5918D68}">
    <text>SIN Enterprise Edition</text>
  </threadedComment>
  <threadedComment ref="A7" dT="2020-11-04T10:43:43.05" personId="{83246114-365F-4525-B19B-7CDDD5EB6D6B}" id="{32ADBD80-AB2A-4108-B748-783B2068C529}">
    <text>Pdte. cambiar configuracion (Raul Martin)</text>
  </threadedComment>
  <threadedComment ref="A7" dT="2020-11-04T10:58:19.34" personId="{83246114-365F-4525-B19B-7CDDD5EB6D6B}" id="{CD6F9CBB-59DD-45A1-A7A2-7A81283554C3}" parentId="{32ADBD80-AB2A-4108-B748-783B2068C529}">
    <text>Añadir el tema del KME para los demas modelos</text>
  </threadedComment>
  <threadedComment ref="E7" dT="2020-11-04T10:38:54.60" personId="{83246114-365F-4525-B19B-7CDDD5EB6D6B}" id="{C101937E-ECDB-49FE-9911-834A9AB3785E}">
    <text>SIN Entreprise Edition</text>
  </threadedComment>
  <threadedComment ref="G7" dT="2020-11-04T10:42:53.81" personId="{83246114-365F-4525-B19B-7CDDD5EB6D6B}" id="{F3FF0ED5-0330-4D1F-8909-C6495E5D4EE7}">
    <text>Se estima precio del Galaxy A40 CON Enterprise Edition</text>
  </threadedComment>
  <threadedComment ref="H9" dT="2020-11-04T11:01:52.73" personId="{83246114-365F-4525-B19B-7CDDD5EB6D6B}" id="{06BBEA84-9024-4AB4-AB93-D518C0F7C3E1}">
    <text>Se revisara con Operaciones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Relationship Id="rId4" Type="http://schemas.microsoft.com/office/2017/10/relationships/threadedComment" Target="../threadedComments/threadedComment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workbookViewId="0"/>
  </sheetViews>
  <sheetFormatPr baseColWidth="10" defaultColWidth="11.42578125" defaultRowHeight="15" x14ac:dyDescent="0.2"/>
  <cols>
    <col min="1" max="1" width="11.42578125" style="244"/>
    <col min="2" max="2" width="56.7109375" style="244" customWidth="1"/>
    <col min="3" max="3" width="59" style="248" customWidth="1"/>
    <col min="4" max="4" width="17.5703125" style="248" customWidth="1"/>
    <col min="5" max="5" width="59" style="248" customWidth="1"/>
    <col min="6" max="7" width="11.42578125" style="247" customWidth="1"/>
    <col min="8" max="11" width="11.42578125" style="246" customWidth="1"/>
    <col min="12" max="15" width="11.42578125" style="245" customWidth="1"/>
    <col min="16" max="17" width="11.42578125" style="244" customWidth="1"/>
    <col min="18" max="16384" width="11.42578125" style="244"/>
  </cols>
  <sheetData>
    <row r="1" spans="1:17" ht="30" x14ac:dyDescent="0.2">
      <c r="A1" s="244" t="s">
        <v>0</v>
      </c>
      <c r="B1" s="244" t="s">
        <v>1</v>
      </c>
      <c r="C1" s="248" t="s">
        <v>2</v>
      </c>
      <c r="D1" s="248" t="s">
        <v>3</v>
      </c>
      <c r="E1" s="301" t="s">
        <v>4</v>
      </c>
      <c r="F1" s="247" t="s">
        <v>5</v>
      </c>
      <c r="G1" s="327" t="s">
        <v>6</v>
      </c>
      <c r="H1" s="246" t="s">
        <v>7</v>
      </c>
      <c r="I1" s="246" t="s">
        <v>8</v>
      </c>
      <c r="J1" s="246" t="s">
        <v>9</v>
      </c>
      <c r="K1" s="246" t="s">
        <v>10</v>
      </c>
      <c r="L1" s="300" t="s">
        <v>11</v>
      </c>
      <c r="M1" s="300" t="s">
        <v>12</v>
      </c>
      <c r="N1" s="300" t="s">
        <v>13</v>
      </c>
      <c r="O1" s="299" t="s">
        <v>14</v>
      </c>
      <c r="Q1" s="298" t="s">
        <v>15</v>
      </c>
    </row>
    <row r="2" spans="1:17" ht="40.5" customHeight="1" x14ac:dyDescent="0.2">
      <c r="A2" s="513">
        <v>6000171</v>
      </c>
      <c r="B2" s="515" t="s">
        <v>16</v>
      </c>
      <c r="C2" s="517" t="s">
        <v>17</v>
      </c>
      <c r="D2" s="302" t="s">
        <v>18</v>
      </c>
      <c r="E2" s="303" t="s">
        <v>19</v>
      </c>
      <c r="F2" s="304" t="s">
        <v>20</v>
      </c>
      <c r="G2" s="304">
        <v>962.87</v>
      </c>
      <c r="H2" s="519">
        <f>+SUM(G2:G3)</f>
        <v>1060.94</v>
      </c>
      <c r="I2" s="519" t="e">
        <f>+VLOOKUP(A2,#REF!,6,0)</f>
        <v>#REF!</v>
      </c>
      <c r="J2" s="521" t="e">
        <f>+(I2-H2)/I2</f>
        <v>#REF!</v>
      </c>
      <c r="K2" s="519"/>
      <c r="L2" s="501">
        <v>2</v>
      </c>
      <c r="M2" s="501">
        <v>2</v>
      </c>
      <c r="N2" s="499">
        <v>2</v>
      </c>
      <c r="O2" s="470">
        <v>30</v>
      </c>
      <c r="P2" s="470"/>
      <c r="Q2" s="305"/>
    </row>
    <row r="3" spans="1:17" ht="15.75" x14ac:dyDescent="0.2">
      <c r="A3" s="514"/>
      <c r="B3" s="516"/>
      <c r="C3" s="518"/>
      <c r="D3" s="306" t="s">
        <v>21</v>
      </c>
      <c r="E3" s="307" t="s">
        <v>22</v>
      </c>
      <c r="F3" s="308" t="s">
        <v>20</v>
      </c>
      <c r="G3" s="308">
        <v>98.07</v>
      </c>
      <c r="H3" s="520"/>
      <c r="I3" s="520"/>
      <c r="J3" s="522"/>
      <c r="K3" s="520"/>
      <c r="L3" s="502"/>
      <c r="M3" s="502"/>
      <c r="N3" s="500"/>
      <c r="O3" s="471"/>
      <c r="P3" s="471"/>
      <c r="Q3" s="309"/>
    </row>
    <row r="4" spans="1:17" ht="39" customHeight="1" x14ac:dyDescent="0.2">
      <c r="A4" s="503">
        <v>6000188</v>
      </c>
      <c r="B4" s="505" t="s">
        <v>23</v>
      </c>
      <c r="C4" s="507" t="s">
        <v>24</v>
      </c>
      <c r="D4" s="282" t="s">
        <v>25</v>
      </c>
      <c r="E4" s="248" t="s">
        <v>26</v>
      </c>
      <c r="F4" s="274" t="s">
        <v>20</v>
      </c>
      <c r="G4" s="274">
        <v>1549.24</v>
      </c>
      <c r="H4" s="509">
        <f>+SUM(G4:G5)</f>
        <v>1647.31</v>
      </c>
      <c r="I4" s="509" t="e">
        <f>+VLOOKUP(A4,#REF!,6,0)</f>
        <v>#REF!</v>
      </c>
      <c r="J4" s="511" t="e">
        <f>+(I4-H4)/I4</f>
        <v>#REF!</v>
      </c>
      <c r="K4" s="489"/>
      <c r="L4" s="487">
        <v>1</v>
      </c>
      <c r="M4" s="498"/>
      <c r="N4" s="496"/>
      <c r="O4" s="296"/>
      <c r="P4" s="296"/>
      <c r="Q4" s="297"/>
    </row>
    <row r="5" spans="1:17" x14ac:dyDescent="0.2">
      <c r="A5" s="504"/>
      <c r="B5" s="506"/>
      <c r="C5" s="508"/>
      <c r="D5" s="306" t="s">
        <v>21</v>
      </c>
      <c r="E5" s="307" t="s">
        <v>22</v>
      </c>
      <c r="F5" s="308" t="s">
        <v>20</v>
      </c>
      <c r="G5" s="308">
        <v>98.07</v>
      </c>
      <c r="H5" s="510"/>
      <c r="I5" s="510"/>
      <c r="J5" s="512"/>
      <c r="K5" s="491"/>
      <c r="L5" s="488"/>
      <c r="M5" s="495"/>
      <c r="N5" s="497"/>
      <c r="O5" s="296"/>
      <c r="P5" s="296"/>
      <c r="Q5" s="296"/>
    </row>
    <row r="6" spans="1:17" ht="153" x14ac:dyDescent="0.2">
      <c r="A6" s="269">
        <v>6000173</v>
      </c>
      <c r="B6" s="295" t="s">
        <v>27</v>
      </c>
      <c r="C6" s="266" t="s">
        <v>28</v>
      </c>
      <c r="D6" s="267" t="s">
        <v>29</v>
      </c>
      <c r="E6" s="266" t="s">
        <v>30</v>
      </c>
      <c r="F6" s="265" t="s">
        <v>31</v>
      </c>
      <c r="G6" s="265">
        <v>680</v>
      </c>
      <c r="H6" s="264">
        <v>680</v>
      </c>
      <c r="I6" s="264">
        <v>819.28</v>
      </c>
      <c r="J6" s="319">
        <f>+(I6-H6)/I6</f>
        <v>0.17000292940142561</v>
      </c>
      <c r="K6" s="264"/>
      <c r="L6" s="263">
        <v>10</v>
      </c>
      <c r="M6" s="263">
        <v>5</v>
      </c>
      <c r="N6" s="294">
        <v>3</v>
      </c>
      <c r="O6" s="261">
        <v>30</v>
      </c>
      <c r="P6" s="261"/>
      <c r="Q6" s="293" t="s">
        <v>32</v>
      </c>
    </row>
    <row r="7" spans="1:17" ht="102" customHeight="1" x14ac:dyDescent="0.2">
      <c r="A7" s="554">
        <v>6000174</v>
      </c>
      <c r="B7" s="556" t="s">
        <v>33</v>
      </c>
      <c r="C7" s="559" t="s">
        <v>34</v>
      </c>
      <c r="D7" s="282" t="s">
        <v>35</v>
      </c>
      <c r="E7" s="248" t="s">
        <v>36</v>
      </c>
      <c r="F7" s="292" t="s">
        <v>31</v>
      </c>
      <c r="G7" s="292">
        <v>595</v>
      </c>
      <c r="H7" s="560">
        <f>+SUM(G7:G9)</f>
        <v>661.30000000000007</v>
      </c>
      <c r="I7" s="560">
        <v>793.53</v>
      </c>
      <c r="J7" s="511">
        <f>+(I7-H7)/I7</f>
        <v>0.16663516187163674</v>
      </c>
      <c r="K7" s="489"/>
      <c r="L7" s="494">
        <v>1</v>
      </c>
      <c r="M7" s="494"/>
      <c r="N7" s="549"/>
      <c r="O7" s="492"/>
      <c r="P7" s="482" t="s">
        <v>37</v>
      </c>
      <c r="Q7" s="485"/>
    </row>
    <row r="8" spans="1:17" ht="15.75" customHeight="1" x14ac:dyDescent="0.2">
      <c r="A8" s="554"/>
      <c r="B8" s="557"/>
      <c r="C8" s="559"/>
      <c r="D8" s="282" t="s">
        <v>38</v>
      </c>
      <c r="E8" s="248" t="s">
        <v>39</v>
      </c>
      <c r="F8" s="292" t="s">
        <v>31</v>
      </c>
      <c r="G8" s="292">
        <v>15.71</v>
      </c>
      <c r="H8" s="560"/>
      <c r="I8" s="560"/>
      <c r="J8" s="535"/>
      <c r="K8" s="490"/>
      <c r="L8" s="494"/>
      <c r="M8" s="494"/>
      <c r="N8" s="549"/>
      <c r="O8" s="492"/>
      <c r="P8" s="483" t="s">
        <v>40</v>
      </c>
      <c r="Q8" s="485"/>
    </row>
    <row r="9" spans="1:17" ht="15.75" customHeight="1" x14ac:dyDescent="0.2">
      <c r="A9" s="555"/>
      <c r="B9" s="558" t="e">
        <v>#N/A</v>
      </c>
      <c r="C9" s="508"/>
      <c r="D9" s="282" t="s">
        <v>41</v>
      </c>
      <c r="E9" s="248" t="s">
        <v>42</v>
      </c>
      <c r="F9" s="292" t="s">
        <v>31</v>
      </c>
      <c r="G9" s="292">
        <v>50.59</v>
      </c>
      <c r="H9" s="510"/>
      <c r="I9" s="510"/>
      <c r="J9" s="512"/>
      <c r="K9" s="491"/>
      <c r="L9" s="495"/>
      <c r="M9" s="495"/>
      <c r="N9" s="497"/>
      <c r="O9" s="493"/>
      <c r="P9" s="484"/>
      <c r="Q9" s="486"/>
    </row>
    <row r="10" spans="1:17" ht="89.25" x14ac:dyDescent="0.2">
      <c r="A10" s="523">
        <v>6000187</v>
      </c>
      <c r="B10" s="526" t="s">
        <v>43</v>
      </c>
      <c r="C10" s="529" t="s">
        <v>44</v>
      </c>
      <c r="D10" s="291">
        <v>19091673</v>
      </c>
      <c r="E10" s="290" t="s">
        <v>45</v>
      </c>
      <c r="F10" s="289" t="s">
        <v>31</v>
      </c>
      <c r="G10" s="320">
        <v>1435.81</v>
      </c>
      <c r="H10" s="532">
        <f>+SUM(G10:G12)</f>
        <v>1532.24</v>
      </c>
      <c r="I10" s="532">
        <v>1795.12</v>
      </c>
      <c r="J10" s="536">
        <f>+(I10-H10)/I10</f>
        <v>0.14644146352332987</v>
      </c>
      <c r="K10" s="532"/>
      <c r="L10" s="541">
        <v>1</v>
      </c>
      <c r="M10" s="544"/>
      <c r="N10" s="544"/>
      <c r="O10" s="472">
        <v>30</v>
      </c>
      <c r="P10" s="472"/>
      <c r="Q10" s="477" t="s">
        <v>32</v>
      </c>
    </row>
    <row r="11" spans="1:17" x14ac:dyDescent="0.2">
      <c r="A11" s="524"/>
      <c r="B11" s="527" t="e">
        <v>#N/A</v>
      </c>
      <c r="C11" s="530"/>
      <c r="D11" s="288" t="s">
        <v>46</v>
      </c>
      <c r="E11" s="287" t="s">
        <v>47</v>
      </c>
      <c r="F11" s="286" t="s">
        <v>31</v>
      </c>
      <c r="G11" s="286">
        <v>72.17</v>
      </c>
      <c r="H11" s="533"/>
      <c r="I11" s="533"/>
      <c r="J11" s="537"/>
      <c r="K11" s="533"/>
      <c r="L11" s="542"/>
      <c r="M11" s="545"/>
      <c r="N11" s="545"/>
      <c r="O11" s="473"/>
      <c r="P11" s="473"/>
      <c r="Q11" s="478"/>
    </row>
    <row r="12" spans="1:17" x14ac:dyDescent="0.2">
      <c r="A12" s="525"/>
      <c r="B12" s="528"/>
      <c r="C12" s="531"/>
      <c r="D12" s="285" t="s">
        <v>48</v>
      </c>
      <c r="E12" s="284" t="s">
        <v>49</v>
      </c>
      <c r="F12" s="283" t="s">
        <v>31</v>
      </c>
      <c r="G12" s="283">
        <v>24.26</v>
      </c>
      <c r="H12" s="534"/>
      <c r="I12" s="534"/>
      <c r="J12" s="538"/>
      <c r="K12" s="534"/>
      <c r="L12" s="543"/>
      <c r="M12" s="546"/>
      <c r="N12" s="546"/>
      <c r="O12" s="474"/>
      <c r="P12" s="474"/>
      <c r="Q12" s="479"/>
    </row>
    <row r="13" spans="1:17" ht="178.5" customHeight="1" x14ac:dyDescent="0.2">
      <c r="A13" s="561">
        <v>6000175</v>
      </c>
      <c r="B13" s="563" t="s">
        <v>50</v>
      </c>
      <c r="C13" s="507" t="s">
        <v>51</v>
      </c>
      <c r="D13" s="282" t="s">
        <v>52</v>
      </c>
      <c r="E13" s="248" t="s">
        <v>53</v>
      </c>
      <c r="F13" s="328" t="s">
        <v>31</v>
      </c>
      <c r="G13" s="328">
        <v>1126.49</v>
      </c>
      <c r="H13" s="509">
        <f>+SUM(G13:G14)</f>
        <v>1162.1400000000001</v>
      </c>
      <c r="I13" s="509">
        <v>1449.37</v>
      </c>
      <c r="J13" s="511">
        <f>+(I13-H13)/I13</f>
        <v>0.19817575912292915</v>
      </c>
      <c r="K13" s="565"/>
      <c r="L13" s="547">
        <v>1</v>
      </c>
      <c r="M13" s="539"/>
      <c r="N13" s="539"/>
      <c r="O13" s="475">
        <v>30</v>
      </c>
      <c r="P13" s="475"/>
      <c r="Q13" s="480" t="s">
        <v>32</v>
      </c>
    </row>
    <row r="14" spans="1:17" ht="25.5" x14ac:dyDescent="0.2">
      <c r="A14" s="562"/>
      <c r="B14" s="564"/>
      <c r="C14" s="508"/>
      <c r="D14" s="282" t="s">
        <v>54</v>
      </c>
      <c r="E14" s="248" t="s">
        <v>55</v>
      </c>
      <c r="F14" s="328" t="s">
        <v>56</v>
      </c>
      <c r="G14" s="328">
        <v>35.65</v>
      </c>
      <c r="H14" s="510"/>
      <c r="I14" s="510"/>
      <c r="J14" s="512"/>
      <c r="K14" s="566"/>
      <c r="L14" s="548"/>
      <c r="M14" s="540"/>
      <c r="N14" s="540"/>
      <c r="O14" s="476"/>
      <c r="P14" s="476"/>
      <c r="Q14" s="481"/>
    </row>
    <row r="15" spans="1:17" ht="51" x14ac:dyDescent="0.2">
      <c r="A15" s="239">
        <v>6000176</v>
      </c>
      <c r="B15" s="240" t="s">
        <v>57</v>
      </c>
      <c r="C15" s="241" t="s">
        <v>58</v>
      </c>
      <c r="D15" s="242" t="s">
        <v>59</v>
      </c>
      <c r="E15" s="241" t="s">
        <v>60</v>
      </c>
      <c r="F15" s="243" t="s">
        <v>31</v>
      </c>
      <c r="G15" s="243">
        <v>492</v>
      </c>
      <c r="H15" s="253">
        <f>+G15</f>
        <v>492</v>
      </c>
      <c r="I15" s="253">
        <v>630.77</v>
      </c>
      <c r="J15" s="321">
        <f>+(I15-H15)/I15</f>
        <v>0.22000095121835214</v>
      </c>
      <c r="K15" s="253"/>
      <c r="L15" s="250">
        <v>15</v>
      </c>
      <c r="M15" s="250">
        <v>10</v>
      </c>
      <c r="N15" s="250">
        <v>6</v>
      </c>
      <c r="O15" s="281" t="s">
        <v>61</v>
      </c>
      <c r="P15" s="280" t="s">
        <v>62</v>
      </c>
      <c r="Q15" s="279" t="s">
        <v>32</v>
      </c>
    </row>
    <row r="16" spans="1:17" ht="51" x14ac:dyDescent="0.2">
      <c r="A16" s="269">
        <v>6000177</v>
      </c>
      <c r="B16" s="329" t="s">
        <v>63</v>
      </c>
      <c r="C16" s="266" t="s">
        <v>64</v>
      </c>
      <c r="D16" s="267" t="s">
        <v>65</v>
      </c>
      <c r="E16" s="266" t="s">
        <v>66</v>
      </c>
      <c r="F16" s="265" t="s">
        <v>31</v>
      </c>
      <c r="G16" s="265">
        <v>499</v>
      </c>
      <c r="H16" s="264">
        <f>+G16</f>
        <v>499</v>
      </c>
      <c r="I16" s="264">
        <v>639.74</v>
      </c>
      <c r="J16" s="319">
        <f>+(I16-H16)/I16</f>
        <v>0.21999562322193392</v>
      </c>
      <c r="K16" s="264"/>
      <c r="L16" s="262"/>
      <c r="M16" s="262"/>
      <c r="N16" s="263">
        <v>2</v>
      </c>
      <c r="O16" s="261">
        <v>15</v>
      </c>
      <c r="P16" s="278" t="s">
        <v>37</v>
      </c>
      <c r="Q16" s="277" t="s">
        <v>32</v>
      </c>
    </row>
    <row r="17" spans="1:17" ht="90" x14ac:dyDescent="0.2">
      <c r="A17" s="310">
        <v>6000179</v>
      </c>
      <c r="B17" s="311" t="s">
        <v>67</v>
      </c>
      <c r="C17" s="312" t="s">
        <v>68</v>
      </c>
      <c r="D17" s="313" t="s">
        <v>69</v>
      </c>
      <c r="E17" s="312" t="s">
        <v>70</v>
      </c>
      <c r="F17" s="330" t="s">
        <v>20</v>
      </c>
      <c r="G17" s="330">
        <v>153.56</v>
      </c>
      <c r="H17" s="314">
        <f>+G17</f>
        <v>153.56</v>
      </c>
      <c r="I17" s="314">
        <v>185.01</v>
      </c>
      <c r="J17" s="322">
        <f>+(I17-H17)/I17</f>
        <v>0.16999081130749683</v>
      </c>
      <c r="K17" s="315" t="s">
        <v>71</v>
      </c>
      <c r="L17" s="316">
        <v>2</v>
      </c>
      <c r="M17" s="316">
        <v>2</v>
      </c>
      <c r="N17" s="317"/>
      <c r="O17" s="318"/>
      <c r="P17" s="318"/>
      <c r="Q17" s="318"/>
    </row>
    <row r="18" spans="1:17" x14ac:dyDescent="0.2">
      <c r="A18" s="567">
        <v>6000181</v>
      </c>
      <c r="B18" s="563" t="s">
        <v>72</v>
      </c>
      <c r="C18" s="507" t="s">
        <v>73</v>
      </c>
      <c r="D18" s="276" t="s">
        <v>74</v>
      </c>
      <c r="E18" s="275" t="s">
        <v>75</v>
      </c>
      <c r="F18" s="274" t="s">
        <v>31</v>
      </c>
      <c r="G18" s="274">
        <v>119</v>
      </c>
      <c r="H18" s="565">
        <f>+SUM(G18:G19)</f>
        <v>152.72999999999999</v>
      </c>
      <c r="I18" s="565">
        <v>182.71</v>
      </c>
      <c r="J18" s="511">
        <f>+(I18-H18)/I18</f>
        <v>0.16408516227902148</v>
      </c>
      <c r="K18" s="565"/>
      <c r="L18" s="550">
        <v>8</v>
      </c>
      <c r="M18" s="550">
        <v>3</v>
      </c>
      <c r="N18" s="552">
        <v>3</v>
      </c>
      <c r="O18" s="475">
        <v>30</v>
      </c>
      <c r="P18" s="475"/>
      <c r="Q18" s="475"/>
    </row>
    <row r="19" spans="1:17" x14ac:dyDescent="0.2">
      <c r="A19" s="555"/>
      <c r="B19" s="564" t="e">
        <v>#N/A</v>
      </c>
      <c r="C19" s="508"/>
      <c r="D19" s="273" t="s">
        <v>76</v>
      </c>
      <c r="E19" s="272" t="s">
        <v>77</v>
      </c>
      <c r="F19" s="271" t="s">
        <v>31</v>
      </c>
      <c r="G19" s="271">
        <v>33.729999999999997</v>
      </c>
      <c r="H19" s="566"/>
      <c r="I19" s="566"/>
      <c r="J19" s="512"/>
      <c r="K19" s="566"/>
      <c r="L19" s="551"/>
      <c r="M19" s="551"/>
      <c r="N19" s="553"/>
      <c r="O19" s="476"/>
      <c r="P19" s="476"/>
      <c r="Q19" s="476"/>
    </row>
    <row r="20" spans="1:17" x14ac:dyDescent="0.2">
      <c r="A20" s="260">
        <v>6000184</v>
      </c>
      <c r="B20" s="259" t="s">
        <v>78</v>
      </c>
      <c r="C20" s="255" t="s">
        <v>79</v>
      </c>
      <c r="D20" s="256" t="s">
        <v>80</v>
      </c>
      <c r="E20" s="255" t="s">
        <v>79</v>
      </c>
      <c r="F20" s="254" t="s">
        <v>31</v>
      </c>
      <c r="G20" s="254">
        <v>14</v>
      </c>
      <c r="H20" s="253">
        <f>+G20</f>
        <v>14</v>
      </c>
      <c r="I20" s="253">
        <v>15.91</v>
      </c>
      <c r="J20" s="321">
        <f>+(I20-H20)/I20</f>
        <v>0.12005028284098053</v>
      </c>
      <c r="K20" s="253"/>
      <c r="L20" s="250">
        <v>15</v>
      </c>
      <c r="M20" s="250">
        <v>10</v>
      </c>
      <c r="N20" s="270"/>
      <c r="O20" s="249">
        <v>30</v>
      </c>
      <c r="P20" s="249"/>
      <c r="Q20" s="249"/>
    </row>
    <row r="21" spans="1:17" x14ac:dyDescent="0.2">
      <c r="A21" s="269">
        <v>6000185</v>
      </c>
      <c r="B21" s="268" t="s">
        <v>81</v>
      </c>
      <c r="C21" s="266" t="s">
        <v>82</v>
      </c>
      <c r="D21" s="267" t="s">
        <v>83</v>
      </c>
      <c r="E21" s="266" t="s">
        <v>84</v>
      </c>
      <c r="F21" s="265" t="s">
        <v>31</v>
      </c>
      <c r="G21" s="265">
        <v>8</v>
      </c>
      <c r="H21" s="264">
        <f>+G21</f>
        <v>8</v>
      </c>
      <c r="I21" s="264">
        <v>9.09</v>
      </c>
      <c r="J21" s="323">
        <f>+(I21-H21)/I21</f>
        <v>0.1199119911991199</v>
      </c>
      <c r="K21" s="264"/>
      <c r="L21" s="263">
        <v>25</v>
      </c>
      <c r="M21" s="263">
        <v>15</v>
      </c>
      <c r="N21" s="262"/>
      <c r="O21" s="261">
        <v>30</v>
      </c>
      <c r="P21" s="261"/>
      <c r="Q21" s="261"/>
    </row>
    <row r="22" spans="1:17" ht="90" x14ac:dyDescent="0.2">
      <c r="A22" s="260">
        <v>6000186</v>
      </c>
      <c r="B22" s="259" t="s">
        <v>85</v>
      </c>
      <c r="C22" s="255" t="s">
        <v>86</v>
      </c>
      <c r="D22" s="256" t="s">
        <v>87</v>
      </c>
      <c r="E22" s="255" t="s">
        <v>86</v>
      </c>
      <c r="F22" s="254" t="s">
        <v>31</v>
      </c>
      <c r="G22" s="254">
        <v>156</v>
      </c>
      <c r="H22" s="253">
        <f>+G22</f>
        <v>156</v>
      </c>
      <c r="I22" s="253">
        <v>190.24</v>
      </c>
      <c r="J22" s="321">
        <f>+(I22-H22)/I22</f>
        <v>0.1799831791421363</v>
      </c>
      <c r="K22" s="252" t="s">
        <v>88</v>
      </c>
      <c r="L22" s="251">
        <v>13</v>
      </c>
      <c r="M22" s="251">
        <v>8</v>
      </c>
      <c r="N22" s="250">
        <v>2</v>
      </c>
      <c r="O22" s="249">
        <v>30</v>
      </c>
      <c r="P22" s="249"/>
      <c r="Q22" s="249"/>
    </row>
    <row r="23" spans="1:17" ht="55.5" customHeight="1" x14ac:dyDescent="0.2">
      <c r="A23" s="258">
        <v>6000182</v>
      </c>
      <c r="B23" s="257" t="s">
        <v>89</v>
      </c>
      <c r="C23" s="255" t="s">
        <v>90</v>
      </c>
      <c r="D23" s="256" t="s">
        <v>91</v>
      </c>
      <c r="E23" s="255" t="s">
        <v>92</v>
      </c>
      <c r="F23" s="254" t="s">
        <v>31</v>
      </c>
      <c r="G23" s="254">
        <v>243</v>
      </c>
      <c r="H23" s="253">
        <f>+G23</f>
        <v>243</v>
      </c>
      <c r="I23" s="253">
        <v>296.33999999999997</v>
      </c>
      <c r="J23" s="321">
        <f>+(I23-H23)/I23</f>
        <v>0.17999595059728682</v>
      </c>
      <c r="K23" s="252"/>
      <c r="L23" s="251">
        <v>2</v>
      </c>
      <c r="M23" s="251">
        <v>2</v>
      </c>
      <c r="N23" s="250"/>
      <c r="O23" s="249"/>
      <c r="P23" s="249"/>
      <c r="Q23" s="249"/>
    </row>
  </sheetData>
  <autoFilter ref="A1:Q23" xr:uid="{00000000-0009-0000-0000-000000000000}"/>
  <mergeCells count="74">
    <mergeCell ref="A18:A19"/>
    <mergeCell ref="B18:B19"/>
    <mergeCell ref="C18:C19"/>
    <mergeCell ref="I18:I19"/>
    <mergeCell ref="K18:K19"/>
    <mergeCell ref="H18:H19"/>
    <mergeCell ref="J18:J19"/>
    <mergeCell ref="O18:O19"/>
    <mergeCell ref="L18:L19"/>
    <mergeCell ref="M18:M19"/>
    <mergeCell ref="N18:N19"/>
    <mergeCell ref="A7:A9"/>
    <mergeCell ref="B7:B9"/>
    <mergeCell ref="C7:C9"/>
    <mergeCell ref="I7:I9"/>
    <mergeCell ref="A13:A14"/>
    <mergeCell ref="B13:B14"/>
    <mergeCell ref="C13:C14"/>
    <mergeCell ref="I13:I14"/>
    <mergeCell ref="K13:K14"/>
    <mergeCell ref="H7:H9"/>
    <mergeCell ref="H10:H12"/>
    <mergeCell ref="H13:H14"/>
    <mergeCell ref="J7:J9"/>
    <mergeCell ref="J10:J12"/>
    <mergeCell ref="O10:O12"/>
    <mergeCell ref="M13:M14"/>
    <mergeCell ref="N13:N14"/>
    <mergeCell ref="O13:O14"/>
    <mergeCell ref="L10:L12"/>
    <mergeCell ref="M10:M12"/>
    <mergeCell ref="N10:N12"/>
    <mergeCell ref="L13:L14"/>
    <mergeCell ref="J13:J14"/>
    <mergeCell ref="N7:N9"/>
    <mergeCell ref="A10:A12"/>
    <mergeCell ref="B10:B12"/>
    <mergeCell ref="C10:C12"/>
    <mergeCell ref="I10:I12"/>
    <mergeCell ref="K10:K12"/>
    <mergeCell ref="A2:A3"/>
    <mergeCell ref="B2:B3"/>
    <mergeCell ref="C2:C3"/>
    <mergeCell ref="I2:I3"/>
    <mergeCell ref="K2:K3"/>
    <mergeCell ref="H2:H3"/>
    <mergeCell ref="J2:J3"/>
    <mergeCell ref="A4:A5"/>
    <mergeCell ref="B4:B5"/>
    <mergeCell ref="C4:C5"/>
    <mergeCell ref="I4:I5"/>
    <mergeCell ref="K4:K5"/>
    <mergeCell ref="H4:H5"/>
    <mergeCell ref="J4:J5"/>
    <mergeCell ref="O2:O3"/>
    <mergeCell ref="L4:L5"/>
    <mergeCell ref="K7:K9"/>
    <mergeCell ref="O7:O9"/>
    <mergeCell ref="L7:L9"/>
    <mergeCell ref="M7:M9"/>
    <mergeCell ref="N4:N5"/>
    <mergeCell ref="M4:M5"/>
    <mergeCell ref="N2:N3"/>
    <mergeCell ref="L2:L3"/>
    <mergeCell ref="M2:M3"/>
    <mergeCell ref="P2:P3"/>
    <mergeCell ref="P10:P12"/>
    <mergeCell ref="P13:P14"/>
    <mergeCell ref="P18:P19"/>
    <mergeCell ref="Q18:Q19"/>
    <mergeCell ref="Q10:Q12"/>
    <mergeCell ref="Q13:Q14"/>
    <mergeCell ref="P7:P9"/>
    <mergeCell ref="Q7:Q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  <pageSetUpPr fitToPage="1"/>
  </sheetPr>
  <dimension ref="A1:H28"/>
  <sheetViews>
    <sheetView topLeftCell="A5" zoomScale="115" zoomScaleNormal="115" workbookViewId="0">
      <selection activeCell="H13" sqref="H13"/>
    </sheetView>
  </sheetViews>
  <sheetFormatPr baseColWidth="10" defaultColWidth="72.140625" defaultRowHeight="12.75" x14ac:dyDescent="0.2"/>
  <cols>
    <col min="1" max="1" width="82.7109375" customWidth="1"/>
    <col min="2" max="2" width="28.28515625" bestFit="1" customWidth="1"/>
    <col min="3" max="3" width="16.7109375" style="325" customWidth="1"/>
    <col min="4" max="4" width="16.7109375" customWidth="1"/>
    <col min="5" max="5" width="20.7109375" style="326" customWidth="1"/>
    <col min="6" max="6" width="16.7109375" style="326" customWidth="1"/>
    <col min="7" max="7" width="16.7109375" customWidth="1"/>
    <col min="8" max="8" width="72.140625" style="341"/>
  </cols>
  <sheetData>
    <row r="1" spans="1:8" ht="82.5" x14ac:dyDescent="0.2">
      <c r="A1" s="351" t="s">
        <v>93</v>
      </c>
      <c r="B1" s="392" t="s">
        <v>94</v>
      </c>
      <c r="C1" s="352" t="s">
        <v>95</v>
      </c>
      <c r="D1" s="352" t="s">
        <v>96</v>
      </c>
      <c r="E1" s="353" t="s">
        <v>97</v>
      </c>
      <c r="F1" s="376" t="s">
        <v>98</v>
      </c>
      <c r="G1" s="377" t="s">
        <v>99</v>
      </c>
    </row>
    <row r="2" spans="1:8" ht="79.5" x14ac:dyDescent="0.2">
      <c r="A2" s="355" t="s">
        <v>100</v>
      </c>
      <c r="B2" s="388"/>
      <c r="C2" s="356">
        <v>1199.3399999999999</v>
      </c>
      <c r="D2" s="357">
        <v>57</v>
      </c>
      <c r="E2" s="356">
        <f t="shared" ref="E2:E10" si="0">C2*D2</f>
        <v>68362.37999999999</v>
      </c>
      <c r="F2" s="378" t="s">
        <v>101</v>
      </c>
      <c r="G2" s="373" t="str">
        <f t="shared" ref="G2:G10" si="1">"-"</f>
        <v>-</v>
      </c>
      <c r="H2" s="341" t="s">
        <v>102</v>
      </c>
    </row>
    <row r="3" spans="1:8" ht="63" customHeight="1" x14ac:dyDescent="0.2">
      <c r="A3" s="355" t="s">
        <v>103</v>
      </c>
      <c r="B3" s="388"/>
      <c r="C3" s="356">
        <v>1194.42</v>
      </c>
      <c r="D3" s="357">
        <v>30</v>
      </c>
      <c r="E3" s="356">
        <f t="shared" ref="E3" si="2">C3*D3</f>
        <v>35832.600000000006</v>
      </c>
      <c r="F3" s="378" t="s">
        <v>101</v>
      </c>
      <c r="G3" s="373" t="str">
        <f t="shared" si="1"/>
        <v>-</v>
      </c>
      <c r="H3" s="341" t="s">
        <v>104</v>
      </c>
    </row>
    <row r="4" spans="1:8" ht="63.75" x14ac:dyDescent="0.2">
      <c r="A4" s="355" t="s">
        <v>105</v>
      </c>
      <c r="B4" s="389"/>
      <c r="C4" s="356">
        <v>2054.5</v>
      </c>
      <c r="D4" s="357">
        <v>3</v>
      </c>
      <c r="E4" s="356">
        <f t="shared" si="0"/>
        <v>6163.5</v>
      </c>
      <c r="F4" s="378" t="s">
        <v>101</v>
      </c>
      <c r="G4" s="373" t="str">
        <f t="shared" si="1"/>
        <v>-</v>
      </c>
      <c r="H4" s="341" t="s">
        <v>106</v>
      </c>
    </row>
    <row r="5" spans="1:8" ht="16.5" x14ac:dyDescent="0.2">
      <c r="A5" s="355" t="s">
        <v>107</v>
      </c>
      <c r="B5" s="389"/>
      <c r="C5" s="356">
        <v>152.13999999999999</v>
      </c>
      <c r="D5" s="357">
        <v>25</v>
      </c>
      <c r="E5" s="356">
        <f t="shared" si="0"/>
        <v>3803.4999999999995</v>
      </c>
      <c r="F5" s="378" t="s">
        <v>101</v>
      </c>
      <c r="G5" s="373" t="str">
        <f t="shared" si="1"/>
        <v>-</v>
      </c>
    </row>
    <row r="6" spans="1:8" ht="16.5" x14ac:dyDescent="0.2">
      <c r="A6" s="355" t="s">
        <v>108</v>
      </c>
      <c r="B6" s="390"/>
      <c r="C6" s="356">
        <v>60.8</v>
      </c>
      <c r="D6" s="357">
        <v>43</v>
      </c>
      <c r="E6" s="356">
        <f t="shared" si="0"/>
        <v>2614.4</v>
      </c>
      <c r="F6" s="378" t="s">
        <v>109</v>
      </c>
      <c r="G6" s="373" t="str">
        <f t="shared" si="1"/>
        <v>-</v>
      </c>
    </row>
    <row r="7" spans="1:8" ht="95.25" x14ac:dyDescent="0.2">
      <c r="A7" s="355" t="s">
        <v>110</v>
      </c>
      <c r="B7" s="388"/>
      <c r="C7" s="356">
        <v>54</v>
      </c>
      <c r="D7" s="357">
        <v>67</v>
      </c>
      <c r="E7" s="356">
        <f t="shared" si="0"/>
        <v>3618</v>
      </c>
      <c r="F7" s="378" t="s">
        <v>109</v>
      </c>
      <c r="G7" s="373" t="str">
        <f t="shared" si="1"/>
        <v>-</v>
      </c>
    </row>
    <row r="8" spans="1:8" ht="126.75" x14ac:dyDescent="0.2">
      <c r="A8" s="398" t="s">
        <v>111</v>
      </c>
      <c r="B8" s="414"/>
      <c r="C8" s="399">
        <v>30</v>
      </c>
      <c r="D8" s="400">
        <v>20</v>
      </c>
      <c r="E8" s="399">
        <f t="shared" si="0"/>
        <v>600</v>
      </c>
      <c r="F8" s="415" t="s">
        <v>109</v>
      </c>
      <c r="G8" s="402" t="str">
        <f t="shared" si="1"/>
        <v>-</v>
      </c>
    </row>
    <row r="9" spans="1:8" ht="63.75" x14ac:dyDescent="0.2">
      <c r="A9" s="355" t="s">
        <v>112</v>
      </c>
      <c r="B9" s="390"/>
      <c r="C9" s="356">
        <v>35</v>
      </c>
      <c r="D9" s="357">
        <v>9</v>
      </c>
      <c r="E9" s="356">
        <f t="shared" si="0"/>
        <v>315</v>
      </c>
      <c r="F9" s="378" t="s">
        <v>109</v>
      </c>
      <c r="G9" s="373" t="str">
        <f t="shared" si="1"/>
        <v>-</v>
      </c>
    </row>
    <row r="10" spans="1:8" ht="64.5" thickBot="1" x14ac:dyDescent="0.25">
      <c r="A10" s="379" t="s">
        <v>113</v>
      </c>
      <c r="B10" s="391"/>
      <c r="C10" s="362">
        <v>40</v>
      </c>
      <c r="D10" s="380">
        <v>2</v>
      </c>
      <c r="E10" s="362">
        <f t="shared" si="0"/>
        <v>80</v>
      </c>
      <c r="F10" s="381" t="s">
        <v>109</v>
      </c>
      <c r="G10" s="374" t="str">
        <f t="shared" si="1"/>
        <v>-</v>
      </c>
    </row>
    <row r="11" spans="1:8" ht="14.25" thickBot="1" x14ac:dyDescent="0.3">
      <c r="A11" s="375"/>
      <c r="B11" s="369"/>
      <c r="C11" s="375"/>
      <c r="D11" s="369"/>
      <c r="E11" s="375"/>
      <c r="F11" s="375"/>
      <c r="G11" s="369"/>
      <c r="H11"/>
    </row>
    <row r="12" spans="1:8" ht="19.5" thickBot="1" x14ac:dyDescent="0.35">
      <c r="A12" s="369"/>
      <c r="B12" s="369"/>
      <c r="C12" s="568" t="s">
        <v>114</v>
      </c>
      <c r="D12" s="569"/>
      <c r="E12" s="367">
        <f>SUM(E1:E10)</f>
        <v>121389.37999999999</v>
      </c>
      <c r="F12" s="369" t="s">
        <v>115</v>
      </c>
      <c r="G12" s="369"/>
    </row>
    <row r="13" spans="1:8" x14ac:dyDescent="0.2">
      <c r="A13" s="341"/>
      <c r="B13" s="341"/>
      <c r="C13" s="342"/>
      <c r="D13" s="342"/>
      <c r="E13" s="341"/>
      <c r="F13" s="343"/>
      <c r="G13" s="341"/>
      <c r="H13"/>
    </row>
    <row r="14" spans="1:8" x14ac:dyDescent="0.2">
      <c r="A14" s="341"/>
      <c r="B14" s="341"/>
      <c r="C14" s="342"/>
      <c r="D14" s="342"/>
      <c r="E14" s="341"/>
      <c r="F14" s="343"/>
      <c r="G14" s="341"/>
    </row>
    <row r="15" spans="1:8" x14ac:dyDescent="0.2">
      <c r="A15" s="341"/>
      <c r="B15" s="341"/>
      <c r="C15" s="342"/>
      <c r="D15" s="342"/>
      <c r="E15" s="341"/>
      <c r="F15" s="343"/>
      <c r="G15" s="341"/>
    </row>
    <row r="16" spans="1:8" x14ac:dyDescent="0.2">
      <c r="A16" s="341"/>
      <c r="B16" s="341"/>
      <c r="C16" s="342"/>
      <c r="D16" s="342"/>
      <c r="E16" s="341"/>
      <c r="F16" s="343"/>
      <c r="G16" s="341"/>
    </row>
    <row r="17" spans="1:7" x14ac:dyDescent="0.2">
      <c r="A17" s="341"/>
      <c r="B17" s="341"/>
      <c r="C17" s="342"/>
      <c r="D17" s="342"/>
      <c r="E17" s="341"/>
      <c r="F17" s="343"/>
      <c r="G17" s="341"/>
    </row>
    <row r="18" spans="1:7" x14ac:dyDescent="0.2">
      <c r="A18" s="341"/>
      <c r="B18" s="341"/>
      <c r="C18" s="342"/>
      <c r="D18" s="342"/>
      <c r="E18" s="341"/>
      <c r="F18" s="343"/>
      <c r="G18" s="341"/>
    </row>
    <row r="19" spans="1:7" x14ac:dyDescent="0.2">
      <c r="A19" s="341"/>
      <c r="B19" s="341"/>
      <c r="C19" s="342"/>
      <c r="D19" s="342"/>
      <c r="E19" s="341"/>
      <c r="F19" s="343"/>
      <c r="G19" s="341"/>
    </row>
    <row r="20" spans="1:7" x14ac:dyDescent="0.2">
      <c r="A20" s="341"/>
      <c r="B20" s="341"/>
      <c r="C20" s="342"/>
      <c r="D20" s="342"/>
      <c r="E20" s="341"/>
      <c r="F20" s="343"/>
      <c r="G20" s="341"/>
    </row>
    <row r="21" spans="1:7" x14ac:dyDescent="0.2">
      <c r="A21" s="341"/>
      <c r="B21" s="341"/>
      <c r="C21" s="342"/>
      <c r="D21" s="342"/>
      <c r="E21" s="341"/>
      <c r="F21" s="343"/>
      <c r="G21" s="341"/>
    </row>
    <row r="22" spans="1:7" x14ac:dyDescent="0.2">
      <c r="A22" s="341"/>
      <c r="B22" s="341"/>
      <c r="C22" s="342"/>
      <c r="D22" s="342"/>
      <c r="E22" s="341"/>
      <c r="F22" s="343"/>
      <c r="G22" s="341"/>
    </row>
    <row r="23" spans="1:7" x14ac:dyDescent="0.2">
      <c r="A23" s="341"/>
      <c r="B23" s="341"/>
      <c r="C23" s="342"/>
      <c r="D23" s="342"/>
      <c r="E23" s="341"/>
      <c r="F23" s="343"/>
      <c r="G23" s="341"/>
    </row>
    <row r="24" spans="1:7" x14ac:dyDescent="0.2">
      <c r="A24" s="341"/>
      <c r="B24" s="341"/>
      <c r="C24" s="342"/>
      <c r="D24" s="342"/>
      <c r="E24" s="341"/>
      <c r="F24" s="343"/>
      <c r="G24" s="341"/>
    </row>
    <row r="25" spans="1:7" x14ac:dyDescent="0.2">
      <c r="A25" s="341"/>
      <c r="B25" s="341"/>
      <c r="C25" s="342"/>
      <c r="D25" s="342"/>
      <c r="E25" s="341"/>
      <c r="F25" s="343"/>
      <c r="G25" s="341"/>
    </row>
    <row r="26" spans="1:7" x14ac:dyDescent="0.2">
      <c r="A26" s="341"/>
      <c r="B26" s="341"/>
      <c r="C26" s="342"/>
      <c r="D26" s="342"/>
      <c r="E26" s="341"/>
      <c r="F26" s="343"/>
      <c r="G26" s="341"/>
    </row>
    <row r="27" spans="1:7" x14ac:dyDescent="0.2">
      <c r="A27" s="341"/>
      <c r="B27" s="341"/>
      <c r="C27" s="342"/>
      <c r="D27" s="342"/>
      <c r="E27" s="341"/>
      <c r="F27" s="343"/>
      <c r="G27" s="341"/>
    </row>
    <row r="28" spans="1:7" x14ac:dyDescent="0.2">
      <c r="A28" s="341"/>
      <c r="B28" s="341"/>
      <c r="C28" s="342"/>
      <c r="D28" s="342"/>
      <c r="E28" s="341"/>
      <c r="F28" s="343"/>
      <c r="G28" s="341"/>
    </row>
  </sheetData>
  <mergeCells count="1">
    <mergeCell ref="C12:D12"/>
  </mergeCells>
  <conditionalFormatting sqref="A2:A7 A9:A10">
    <cfRule type="expression" dxfId="79" priority="7" stopIfTrue="1">
      <formula>#REF!=1</formula>
    </cfRule>
  </conditionalFormatting>
  <conditionalFormatting sqref="A3:A4">
    <cfRule type="expression" dxfId="78" priority="8" stopIfTrue="1">
      <formula>#REF!=1</formula>
    </cfRule>
  </conditionalFormatting>
  <conditionalFormatting sqref="A2 A5:A7 A9">
    <cfRule type="expression" dxfId="77" priority="9" stopIfTrue="1">
      <formula>#REF!=1</formula>
    </cfRule>
  </conditionalFormatting>
  <conditionalFormatting sqref="A5:A6">
    <cfRule type="expression" dxfId="76" priority="6" stopIfTrue="1">
      <formula>#REF!=1</formula>
    </cfRule>
  </conditionalFormatting>
  <conditionalFormatting sqref="B2 B5:B7">
    <cfRule type="expression" dxfId="75" priority="5" stopIfTrue="1">
      <formula>#REF!=1</formula>
    </cfRule>
  </conditionalFormatting>
  <conditionalFormatting sqref="B3:B4">
    <cfRule type="expression" dxfId="74" priority="4" stopIfTrue="1">
      <formula>#REF!=1</formula>
    </cfRule>
  </conditionalFormatting>
  <conditionalFormatting sqref="B9">
    <cfRule type="expression" dxfId="73" priority="3" stopIfTrue="1">
      <formula>#REF!=1</formula>
    </cfRule>
  </conditionalFormatting>
  <conditionalFormatting sqref="B8">
    <cfRule type="expression" dxfId="72" priority="2" stopIfTrue="1">
      <formula>#REF!=1</formula>
    </cfRule>
  </conditionalFormatting>
  <conditionalFormatting sqref="B10">
    <cfRule type="expression" dxfId="71" priority="1" stopIfTrue="1">
      <formula>#REF!=1</formula>
    </cfRule>
  </conditionalFormatting>
  <dataValidations count="1">
    <dataValidation type="list" allowBlank="1" showInputMessage="1" showErrorMessage="1" sqref="B2:B10" xr:uid="{817E70B0-2DA7-4D26-98F1-D12FF5E285DA}">
      <formula1>$H$2:$H$4</formula1>
    </dataValidation>
  </dataValidations>
  <pageMargins left="0.7" right="0.7" top="0.75" bottom="0.75" header="0.3" footer="0.3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33"/>
  <sheetViews>
    <sheetView zoomScale="85" zoomScaleNormal="85" workbookViewId="0">
      <selection activeCell="B11" sqref="B11"/>
    </sheetView>
  </sheetViews>
  <sheetFormatPr baseColWidth="10" defaultColWidth="72.140625" defaultRowHeight="12.75" x14ac:dyDescent="0.2"/>
  <cols>
    <col min="1" max="1" width="82.7109375" customWidth="1"/>
    <col min="2" max="2" width="28.28515625" bestFit="1" customWidth="1"/>
    <col min="3" max="3" width="16.7109375" style="325" customWidth="1"/>
    <col min="4" max="4" width="16.7109375" customWidth="1"/>
    <col min="5" max="5" width="20.7109375" style="326" customWidth="1"/>
    <col min="6" max="6" width="16.7109375" style="326" customWidth="1"/>
    <col min="7" max="7" width="16.7109375" customWidth="1"/>
    <col min="8" max="8" width="72.140625" style="341"/>
  </cols>
  <sheetData>
    <row r="1" spans="1:8" ht="99.75" thickBot="1" x14ac:dyDescent="0.25">
      <c r="A1" s="351" t="s">
        <v>93</v>
      </c>
      <c r="B1" s="392" t="s">
        <v>94</v>
      </c>
      <c r="C1" s="352" t="s">
        <v>95</v>
      </c>
      <c r="D1" s="352" t="s">
        <v>96</v>
      </c>
      <c r="E1" s="353" t="s">
        <v>97</v>
      </c>
      <c r="F1" s="354" t="s">
        <v>98</v>
      </c>
      <c r="G1" s="372" t="s">
        <v>99</v>
      </c>
    </row>
    <row r="2" spans="1:8" ht="16.5" x14ac:dyDescent="0.2">
      <c r="A2" s="360" t="s">
        <v>116</v>
      </c>
      <c r="B2" s="388"/>
      <c r="C2" s="356">
        <v>373.75</v>
      </c>
      <c r="D2" s="357">
        <v>4</v>
      </c>
      <c r="E2" s="356">
        <f t="shared" ref="E2:E8" si="0">C2*D2</f>
        <v>1495</v>
      </c>
      <c r="F2" s="358" t="s">
        <v>101</v>
      </c>
      <c r="G2" s="373" t="str">
        <f t="shared" ref="G2:G14" si="1">"-"</f>
        <v>-</v>
      </c>
      <c r="H2" s="341" t="s">
        <v>102</v>
      </c>
    </row>
    <row r="3" spans="1:8" ht="16.5" x14ac:dyDescent="0.2">
      <c r="A3" s="360" t="s">
        <v>117</v>
      </c>
      <c r="B3" s="388"/>
      <c r="C3" s="356">
        <v>222.69</v>
      </c>
      <c r="D3" s="357">
        <f>11+2</f>
        <v>13</v>
      </c>
      <c r="E3" s="356">
        <f>C3*D3</f>
        <v>2894.97</v>
      </c>
      <c r="F3" s="358" t="s">
        <v>101</v>
      </c>
      <c r="G3" s="373" t="str">
        <f t="shared" si="1"/>
        <v>-</v>
      </c>
      <c r="H3" s="341" t="s">
        <v>104</v>
      </c>
    </row>
    <row r="4" spans="1:8" ht="16.5" x14ac:dyDescent="0.2">
      <c r="A4" s="360" t="s">
        <v>118</v>
      </c>
      <c r="B4" s="389"/>
      <c r="C4" s="356">
        <v>353.6</v>
      </c>
      <c r="D4" s="357">
        <v>10</v>
      </c>
      <c r="E4" s="356">
        <f t="shared" si="0"/>
        <v>3536</v>
      </c>
      <c r="F4" s="358" t="s">
        <v>101</v>
      </c>
      <c r="G4" s="373" t="str">
        <f t="shared" si="1"/>
        <v>-</v>
      </c>
      <c r="H4" s="341" t="s">
        <v>106</v>
      </c>
    </row>
    <row r="5" spans="1:8" ht="16.5" x14ac:dyDescent="0.2">
      <c r="A5" s="360" t="s">
        <v>119</v>
      </c>
      <c r="B5" s="389"/>
      <c r="C5" s="356">
        <v>353.08</v>
      </c>
      <c r="D5" s="357">
        <v>8</v>
      </c>
      <c r="E5" s="356">
        <f>C5*D5</f>
        <v>2824.64</v>
      </c>
      <c r="F5" s="358" t="s">
        <v>101</v>
      </c>
      <c r="G5" s="373" t="str">
        <f t="shared" si="1"/>
        <v>-</v>
      </c>
    </row>
    <row r="6" spans="1:8" ht="16.5" x14ac:dyDescent="0.2">
      <c r="A6" s="360" t="s">
        <v>120</v>
      </c>
      <c r="B6" s="390"/>
      <c r="C6" s="356">
        <v>563.5</v>
      </c>
      <c r="D6" s="357">
        <v>18</v>
      </c>
      <c r="E6" s="356">
        <f t="shared" si="0"/>
        <v>10143</v>
      </c>
      <c r="F6" s="358" t="s">
        <v>101</v>
      </c>
      <c r="G6" s="373" t="str">
        <f t="shared" si="1"/>
        <v>-</v>
      </c>
    </row>
    <row r="7" spans="1:8" ht="32.25" x14ac:dyDescent="0.2">
      <c r="A7" s="355" t="s">
        <v>121</v>
      </c>
      <c r="B7" s="388"/>
      <c r="C7" s="356">
        <v>1322.5</v>
      </c>
      <c r="D7" s="357">
        <f>13+5</f>
        <v>18</v>
      </c>
      <c r="E7" s="356">
        <f t="shared" si="0"/>
        <v>23805</v>
      </c>
      <c r="F7" s="358" t="s">
        <v>101</v>
      </c>
      <c r="G7" s="373" t="str">
        <f t="shared" si="1"/>
        <v>-</v>
      </c>
    </row>
    <row r="8" spans="1:8" ht="32.25" x14ac:dyDescent="0.2">
      <c r="A8" s="355" t="s">
        <v>122</v>
      </c>
      <c r="B8" s="390"/>
      <c r="C8" s="356">
        <v>2530</v>
      </c>
      <c r="D8" s="357">
        <f>11+2</f>
        <v>13</v>
      </c>
      <c r="E8" s="356">
        <f t="shared" si="0"/>
        <v>32890</v>
      </c>
      <c r="F8" s="358" t="s">
        <v>101</v>
      </c>
      <c r="G8" s="373" t="str">
        <f t="shared" si="1"/>
        <v>-</v>
      </c>
    </row>
    <row r="9" spans="1:8" ht="174" x14ac:dyDescent="0.2">
      <c r="A9" s="355" t="s">
        <v>123</v>
      </c>
      <c r="B9" s="390"/>
      <c r="C9" s="356">
        <v>1332.38</v>
      </c>
      <c r="D9" s="357">
        <f>9+13</f>
        <v>22</v>
      </c>
      <c r="E9" s="356">
        <f>C9*D9</f>
        <v>29312.36</v>
      </c>
      <c r="F9" s="358" t="s">
        <v>101</v>
      </c>
      <c r="G9" s="373" t="str">
        <f t="shared" si="1"/>
        <v>-</v>
      </c>
    </row>
    <row r="10" spans="1:8" ht="159" thickBot="1" x14ac:dyDescent="0.25">
      <c r="A10" s="355" t="s">
        <v>124</v>
      </c>
      <c r="B10" s="391"/>
      <c r="C10" s="356">
        <v>392.74</v>
      </c>
      <c r="D10" s="357">
        <v>33</v>
      </c>
      <c r="E10" s="356">
        <f>C10*D10</f>
        <v>12960.42</v>
      </c>
      <c r="F10" s="358" t="s">
        <v>101</v>
      </c>
      <c r="G10" s="373" t="str">
        <f t="shared" si="1"/>
        <v>-</v>
      </c>
    </row>
    <row r="11" spans="1:8" ht="63.75" x14ac:dyDescent="0.25">
      <c r="A11" s="355" t="s">
        <v>125</v>
      </c>
      <c r="B11" s="369"/>
      <c r="C11" s="356">
        <v>30</v>
      </c>
      <c r="D11" s="357">
        <v>14</v>
      </c>
      <c r="E11" s="356">
        <f t="shared" ref="E11:E12" si="2">C11*D11</f>
        <v>420</v>
      </c>
      <c r="F11" s="358" t="s">
        <v>109</v>
      </c>
      <c r="G11" s="373" t="str">
        <f t="shared" si="1"/>
        <v>-</v>
      </c>
      <c r="H11"/>
    </row>
    <row r="12" spans="1:8" ht="95.25" x14ac:dyDescent="0.25">
      <c r="A12" s="416" t="s">
        <v>126</v>
      </c>
      <c r="B12" s="404"/>
      <c r="C12" s="399">
        <v>20</v>
      </c>
      <c r="D12" s="400">
        <v>50</v>
      </c>
      <c r="E12" s="399">
        <f t="shared" si="2"/>
        <v>1000</v>
      </c>
      <c r="F12" s="401" t="s">
        <v>109</v>
      </c>
      <c r="G12" s="402" t="str">
        <f t="shared" si="1"/>
        <v>-</v>
      </c>
    </row>
    <row r="13" spans="1:8" ht="63.75" x14ac:dyDescent="0.2">
      <c r="A13" s="355" t="s">
        <v>112</v>
      </c>
      <c r="B13" s="341"/>
      <c r="C13" s="356">
        <v>35</v>
      </c>
      <c r="D13" s="357">
        <v>14</v>
      </c>
      <c r="E13" s="356">
        <f>C13*D13</f>
        <v>490</v>
      </c>
      <c r="F13" s="358" t="s">
        <v>109</v>
      </c>
      <c r="G13" s="373" t="str">
        <f t="shared" si="1"/>
        <v>-</v>
      </c>
      <c r="H13"/>
    </row>
    <row r="14" spans="1:8" ht="63.75" x14ac:dyDescent="0.2">
      <c r="A14" s="355" t="s">
        <v>113</v>
      </c>
      <c r="B14" s="341"/>
      <c r="C14" s="356">
        <v>40</v>
      </c>
      <c r="D14" s="357">
        <v>4</v>
      </c>
      <c r="E14" s="356">
        <f>C14*D14</f>
        <v>160</v>
      </c>
      <c r="F14" s="358" t="s">
        <v>109</v>
      </c>
      <c r="G14" s="373" t="str">
        <f t="shared" si="1"/>
        <v>-</v>
      </c>
    </row>
    <row r="15" spans="1:8" ht="17.25" thickBot="1" x14ac:dyDescent="0.35">
      <c r="A15" s="369"/>
      <c r="B15" s="341"/>
      <c r="C15" s="369"/>
      <c r="D15" s="370"/>
      <c r="E15" s="371"/>
      <c r="F15" s="369"/>
      <c r="G15" s="369"/>
    </row>
    <row r="16" spans="1:8" ht="19.5" thickBot="1" x14ac:dyDescent="0.35">
      <c r="A16" s="369"/>
      <c r="B16" s="341"/>
      <c r="C16" s="568" t="s">
        <v>114</v>
      </c>
      <c r="D16" s="569"/>
      <c r="E16" s="367">
        <f>SUM(E1:E14)</f>
        <v>121931.39</v>
      </c>
      <c r="F16" s="368"/>
      <c r="G16" s="369"/>
    </row>
    <row r="17" spans="1:7" ht="16.5" x14ac:dyDescent="0.3">
      <c r="A17" s="369"/>
      <c r="B17" s="341"/>
      <c r="C17" s="369"/>
      <c r="D17" s="370"/>
      <c r="E17" s="371"/>
      <c r="F17" s="369"/>
      <c r="G17" s="369"/>
    </row>
    <row r="18" spans="1:7" ht="15.75" x14ac:dyDescent="0.25">
      <c r="A18" s="341"/>
      <c r="B18" s="341"/>
      <c r="C18" s="341"/>
      <c r="D18" s="345"/>
      <c r="E18" s="343"/>
      <c r="F18" s="341"/>
      <c r="G18" s="341"/>
    </row>
    <row r="19" spans="1:7" ht="15.75" x14ac:dyDescent="0.25">
      <c r="A19" s="341"/>
      <c r="B19" s="341"/>
      <c r="C19" s="341"/>
      <c r="D19" s="345"/>
      <c r="E19" s="343"/>
      <c r="F19" s="341"/>
      <c r="G19" s="341"/>
    </row>
    <row r="20" spans="1:7" ht="15.75" x14ac:dyDescent="0.25">
      <c r="A20" s="341"/>
      <c r="B20" s="341"/>
      <c r="C20" s="341"/>
      <c r="D20" s="345"/>
      <c r="E20" s="343"/>
      <c r="F20" s="341"/>
      <c r="G20" s="341"/>
    </row>
    <row r="21" spans="1:7" ht="15.75" x14ac:dyDescent="0.25">
      <c r="A21" s="341"/>
      <c r="B21" s="341"/>
      <c r="C21" s="341"/>
      <c r="D21" s="345"/>
      <c r="E21" s="343"/>
      <c r="F21" s="341"/>
      <c r="G21" s="341"/>
    </row>
    <row r="22" spans="1:7" ht="15.75" x14ac:dyDescent="0.25">
      <c r="A22" s="341"/>
      <c r="B22" s="341"/>
      <c r="C22" s="341"/>
      <c r="D22" s="345"/>
      <c r="E22" s="343"/>
      <c r="F22" s="341"/>
      <c r="G22" s="341"/>
    </row>
    <row r="23" spans="1:7" ht="15.75" x14ac:dyDescent="0.25">
      <c r="A23" s="341"/>
      <c r="B23" s="341"/>
      <c r="C23" s="341"/>
      <c r="D23" s="345"/>
      <c r="E23" s="343"/>
      <c r="F23" s="341"/>
      <c r="G23" s="341"/>
    </row>
    <row r="24" spans="1:7" ht="15.75" x14ac:dyDescent="0.25">
      <c r="A24" s="341"/>
      <c r="B24" s="341"/>
      <c r="C24" s="341"/>
      <c r="D24" s="345"/>
      <c r="E24" s="343"/>
      <c r="F24" s="341"/>
      <c r="G24" s="341"/>
    </row>
    <row r="25" spans="1:7" ht="15.75" x14ac:dyDescent="0.25">
      <c r="A25" s="341" t="s">
        <v>115</v>
      </c>
      <c r="B25" s="341"/>
      <c r="C25" s="341"/>
      <c r="D25" s="345"/>
      <c r="E25" s="343"/>
      <c r="F25" s="341"/>
      <c r="G25" s="341"/>
    </row>
    <row r="26" spans="1:7" ht="15.75" x14ac:dyDescent="0.25">
      <c r="A26" s="341"/>
      <c r="B26" s="341"/>
      <c r="C26" s="341"/>
      <c r="D26" s="345"/>
      <c r="E26" s="343"/>
      <c r="F26" s="341"/>
      <c r="G26" s="341"/>
    </row>
    <row r="27" spans="1:7" ht="15.75" x14ac:dyDescent="0.25">
      <c r="A27" s="341"/>
      <c r="B27" s="341"/>
      <c r="C27" s="341"/>
      <c r="D27" s="345"/>
      <c r="E27" s="343"/>
      <c r="F27" s="341"/>
      <c r="G27" s="341"/>
    </row>
    <row r="28" spans="1:7" ht="15.75" x14ac:dyDescent="0.25">
      <c r="A28" s="341"/>
      <c r="B28" s="341"/>
      <c r="C28" s="341"/>
      <c r="D28" s="345"/>
      <c r="E28" s="343"/>
      <c r="F28" s="341"/>
      <c r="G28" s="341"/>
    </row>
    <row r="33" spans="1:7" x14ac:dyDescent="0.2">
      <c r="A33" s="341"/>
      <c r="C33" s="341"/>
      <c r="D33" s="343"/>
      <c r="E33" s="343"/>
      <c r="F33" s="341"/>
      <c r="G33" s="341"/>
    </row>
  </sheetData>
  <mergeCells count="1">
    <mergeCell ref="C16:D16"/>
  </mergeCells>
  <conditionalFormatting sqref="A3:A4">
    <cfRule type="expression" dxfId="70" priority="9" stopIfTrue="1">
      <formula>#REF!=1</formula>
    </cfRule>
  </conditionalFormatting>
  <conditionalFormatting sqref="A12">
    <cfRule type="expression" dxfId="69" priority="8" stopIfTrue="1">
      <formula>#REF!=1</formula>
    </cfRule>
  </conditionalFormatting>
  <conditionalFormatting sqref="A14">
    <cfRule type="expression" dxfId="68" priority="7" stopIfTrue="1">
      <formula>#REF!=1</formula>
    </cfRule>
  </conditionalFormatting>
  <conditionalFormatting sqref="A2 A5:A9 A11">
    <cfRule type="expression" dxfId="67" priority="10" stopIfTrue="1">
      <formula>#REF!=1</formula>
    </cfRule>
  </conditionalFormatting>
  <conditionalFormatting sqref="A2:A14">
    <cfRule type="expression" dxfId="66" priority="6" stopIfTrue="1">
      <formula>#REF!=1</formula>
    </cfRule>
  </conditionalFormatting>
  <conditionalFormatting sqref="B2 B5:B7">
    <cfRule type="expression" dxfId="65" priority="5" stopIfTrue="1">
      <formula>#REF!=1</formula>
    </cfRule>
  </conditionalFormatting>
  <conditionalFormatting sqref="B3:B4">
    <cfRule type="expression" dxfId="64" priority="4" stopIfTrue="1">
      <formula>#REF!=1</formula>
    </cfRule>
  </conditionalFormatting>
  <conditionalFormatting sqref="B9">
    <cfRule type="expression" dxfId="63" priority="3" stopIfTrue="1">
      <formula>#REF!=1</formula>
    </cfRule>
  </conditionalFormatting>
  <conditionalFormatting sqref="B8">
    <cfRule type="expression" dxfId="62" priority="2" stopIfTrue="1">
      <formula>#REF!=1</formula>
    </cfRule>
  </conditionalFormatting>
  <conditionalFormatting sqref="B10">
    <cfRule type="expression" dxfId="61" priority="1" stopIfTrue="1">
      <formula>#REF!=1</formula>
    </cfRule>
  </conditionalFormatting>
  <dataValidations count="1">
    <dataValidation type="list" allowBlank="1" showInputMessage="1" showErrorMessage="1" sqref="B2:B10" xr:uid="{E2749BFF-08D7-47F7-B0C9-423C961E8884}">
      <formula1>$H$2:$H$4</formula1>
    </dataValidation>
  </dataValidations>
  <pageMargins left="0.25" right="0.25" top="0.75" bottom="0.75" header="0.3" footer="0.3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31"/>
  <sheetViews>
    <sheetView zoomScaleNormal="100" workbookViewId="0">
      <selection activeCell="B11" sqref="B11"/>
    </sheetView>
  </sheetViews>
  <sheetFormatPr baseColWidth="10" defaultColWidth="72.140625" defaultRowHeight="12.75" x14ac:dyDescent="0.2"/>
  <cols>
    <col min="1" max="1" width="82.7109375" customWidth="1"/>
    <col min="2" max="2" width="28.28515625" bestFit="1" customWidth="1"/>
    <col min="3" max="3" width="16.7109375" style="325" customWidth="1"/>
    <col min="4" max="4" width="16.7109375" customWidth="1"/>
    <col min="5" max="5" width="20.7109375" style="326" customWidth="1"/>
    <col min="6" max="6" width="16.7109375" style="326" customWidth="1"/>
    <col min="7" max="7" width="16.7109375" customWidth="1"/>
    <col min="8" max="8" width="72.140625" style="341"/>
  </cols>
  <sheetData>
    <row r="1" spans="1:8" ht="99" x14ac:dyDescent="0.2">
      <c r="A1" s="351" t="s">
        <v>93</v>
      </c>
      <c r="B1" s="392" t="s">
        <v>94</v>
      </c>
      <c r="C1" s="352" t="s">
        <v>95</v>
      </c>
      <c r="D1" s="352" t="s">
        <v>96</v>
      </c>
      <c r="E1" s="353" t="s">
        <v>97</v>
      </c>
      <c r="F1" s="376" t="s">
        <v>98</v>
      </c>
      <c r="G1" s="377" t="s">
        <v>99</v>
      </c>
    </row>
    <row r="2" spans="1:8" ht="48" x14ac:dyDescent="0.2">
      <c r="A2" s="355" t="s">
        <v>127</v>
      </c>
      <c r="B2" s="388" t="s">
        <v>106</v>
      </c>
      <c r="C2" s="356">
        <v>457</v>
      </c>
      <c r="D2" s="357">
        <v>198</v>
      </c>
      <c r="E2" s="356">
        <f t="shared" ref="E2:E10" si="0">C2*D2</f>
        <v>90486</v>
      </c>
      <c r="F2" s="378" t="s">
        <v>101</v>
      </c>
      <c r="G2" s="373" t="str">
        <f t="shared" ref="G2:G14" si="1">"-"</f>
        <v>-</v>
      </c>
      <c r="H2" s="341" t="s">
        <v>102</v>
      </c>
    </row>
    <row r="3" spans="1:8" ht="111" x14ac:dyDescent="0.2">
      <c r="A3" s="355" t="s">
        <v>128</v>
      </c>
      <c r="B3" s="388"/>
      <c r="C3" s="356">
        <v>48.76</v>
      </c>
      <c r="D3" s="357">
        <v>99</v>
      </c>
      <c r="E3" s="356">
        <f t="shared" si="0"/>
        <v>4827.24</v>
      </c>
      <c r="F3" s="378" t="s">
        <v>101</v>
      </c>
      <c r="G3" s="373" t="str">
        <f t="shared" si="1"/>
        <v>-</v>
      </c>
      <c r="H3" s="341" t="s">
        <v>104</v>
      </c>
    </row>
    <row r="4" spans="1:8" ht="48" x14ac:dyDescent="0.2">
      <c r="A4" s="359" t="s">
        <v>129</v>
      </c>
      <c r="B4" s="389" t="s">
        <v>106</v>
      </c>
      <c r="C4" s="356">
        <v>458</v>
      </c>
      <c r="D4" s="357">
        <v>188</v>
      </c>
      <c r="E4" s="356">
        <f t="shared" si="0"/>
        <v>86104</v>
      </c>
      <c r="F4" s="378" t="s">
        <v>101</v>
      </c>
      <c r="G4" s="373" t="str">
        <f t="shared" si="1"/>
        <v>-</v>
      </c>
      <c r="H4" s="341" t="s">
        <v>106</v>
      </c>
    </row>
    <row r="5" spans="1:8" ht="111" x14ac:dyDescent="0.2">
      <c r="A5" s="359" t="s">
        <v>130</v>
      </c>
      <c r="B5" s="389"/>
      <c r="C5" s="356">
        <v>37.19</v>
      </c>
      <c r="D5" s="357">
        <v>94</v>
      </c>
      <c r="E5" s="356">
        <f t="shared" si="0"/>
        <v>3495.8599999999997</v>
      </c>
      <c r="F5" s="378" t="s">
        <v>101</v>
      </c>
      <c r="G5" s="373" t="str">
        <f t="shared" si="1"/>
        <v>-</v>
      </c>
    </row>
    <row r="6" spans="1:8" ht="48" x14ac:dyDescent="0.2">
      <c r="A6" s="355" t="s">
        <v>131</v>
      </c>
      <c r="B6" s="390" t="s">
        <v>102</v>
      </c>
      <c r="C6" s="356">
        <v>854.62</v>
      </c>
      <c r="D6" s="357">
        <v>7</v>
      </c>
      <c r="E6" s="356">
        <f t="shared" si="0"/>
        <v>5982.34</v>
      </c>
      <c r="F6" s="378" t="s">
        <v>101</v>
      </c>
      <c r="G6" s="373" t="str">
        <f t="shared" si="1"/>
        <v>-</v>
      </c>
    </row>
    <row r="7" spans="1:8" ht="16.5" x14ac:dyDescent="0.2">
      <c r="A7" s="355" t="s">
        <v>132</v>
      </c>
      <c r="B7" s="390" t="s">
        <v>102</v>
      </c>
      <c r="C7" s="356"/>
      <c r="D7" s="357"/>
      <c r="E7" s="356"/>
      <c r="F7" s="378"/>
      <c r="G7" s="373"/>
    </row>
    <row r="8" spans="1:8" ht="136.5" customHeight="1" x14ac:dyDescent="0.2">
      <c r="A8" s="355" t="s">
        <v>133</v>
      </c>
      <c r="B8" s="388" t="s">
        <v>102</v>
      </c>
      <c r="C8" s="356">
        <v>1075.31</v>
      </c>
      <c r="D8" s="357">
        <v>14</v>
      </c>
      <c r="E8" s="356">
        <f t="shared" si="0"/>
        <v>15054.34</v>
      </c>
      <c r="F8" s="378" t="s">
        <v>101</v>
      </c>
      <c r="G8" s="373" t="str">
        <f t="shared" si="1"/>
        <v>-</v>
      </c>
    </row>
    <row r="9" spans="1:8" ht="32.25" x14ac:dyDescent="0.2">
      <c r="A9" s="359" t="s">
        <v>134</v>
      </c>
      <c r="B9" s="388" t="s">
        <v>102</v>
      </c>
      <c r="C9" s="356"/>
      <c r="D9" s="357"/>
      <c r="E9" s="356"/>
      <c r="F9" s="378"/>
      <c r="G9" s="373"/>
    </row>
    <row r="10" spans="1:8" ht="102" customHeight="1" x14ac:dyDescent="0.2">
      <c r="A10" s="359" t="s">
        <v>135</v>
      </c>
      <c r="B10" s="390" t="s">
        <v>104</v>
      </c>
      <c r="C10" s="356">
        <v>427</v>
      </c>
      <c r="D10" s="357">
        <v>36</v>
      </c>
      <c r="E10" s="356">
        <f t="shared" si="0"/>
        <v>15372</v>
      </c>
      <c r="F10" s="378" t="s">
        <v>101</v>
      </c>
      <c r="G10" s="373" t="str">
        <f t="shared" si="1"/>
        <v>-</v>
      </c>
    </row>
    <row r="11" spans="1:8" ht="32.25" x14ac:dyDescent="0.2">
      <c r="A11" s="359" t="s">
        <v>136</v>
      </c>
      <c r="B11" s="390" t="s">
        <v>104</v>
      </c>
      <c r="C11" s="356"/>
      <c r="D11" s="357"/>
      <c r="E11" s="356"/>
      <c r="F11" s="378"/>
      <c r="G11" s="373"/>
    </row>
    <row r="12" spans="1:8" ht="63.75" x14ac:dyDescent="0.2">
      <c r="A12" s="355" t="s">
        <v>112</v>
      </c>
      <c r="B12" s="390"/>
      <c r="C12" s="356">
        <v>35</v>
      </c>
      <c r="D12" s="382">
        <v>44</v>
      </c>
      <c r="E12" s="356">
        <f t="shared" ref="E12:E14" si="2">C12*D12</f>
        <v>1540</v>
      </c>
      <c r="F12" s="378" t="s">
        <v>109</v>
      </c>
      <c r="G12" s="373" t="str">
        <f t="shared" si="1"/>
        <v>-</v>
      </c>
    </row>
    <row r="13" spans="1:8" ht="64.5" thickBot="1" x14ac:dyDescent="0.25">
      <c r="A13" s="355" t="s">
        <v>113</v>
      </c>
      <c r="B13" s="391"/>
      <c r="C13" s="356">
        <v>40</v>
      </c>
      <c r="D13" s="382">
        <v>11.075000000000001</v>
      </c>
      <c r="E13" s="356">
        <f t="shared" si="2"/>
        <v>443.00000000000006</v>
      </c>
      <c r="F13" s="378" t="s">
        <v>109</v>
      </c>
      <c r="G13" s="373" t="str">
        <f t="shared" si="1"/>
        <v>-</v>
      </c>
    </row>
    <row r="14" spans="1:8" ht="111" thickBot="1" x14ac:dyDescent="0.3">
      <c r="A14" s="403" t="s">
        <v>137</v>
      </c>
      <c r="B14" s="404"/>
      <c r="C14" s="405">
        <v>30</v>
      </c>
      <c r="D14" s="406">
        <v>50</v>
      </c>
      <c r="E14" s="405">
        <f t="shared" si="2"/>
        <v>1500</v>
      </c>
      <c r="F14" s="407" t="s">
        <v>109</v>
      </c>
      <c r="G14" s="408" t="str">
        <f t="shared" si="1"/>
        <v>-</v>
      </c>
      <c r="H14"/>
    </row>
    <row r="15" spans="1:8" ht="81" thickBot="1" x14ac:dyDescent="0.3">
      <c r="A15" s="355" t="s">
        <v>138</v>
      </c>
      <c r="B15" s="369"/>
      <c r="C15" s="393"/>
      <c r="D15" s="394" t="s">
        <v>139</v>
      </c>
      <c r="E15" s="393"/>
      <c r="F15" s="395"/>
      <c r="G15" s="396"/>
      <c r="H15"/>
    </row>
    <row r="16" spans="1:8" ht="19.5" thickBot="1" x14ac:dyDescent="0.35">
      <c r="A16" s="366"/>
      <c r="B16" s="341"/>
      <c r="C16" s="568" t="s">
        <v>114</v>
      </c>
      <c r="D16" s="569"/>
      <c r="E16" s="367">
        <f>SUM(E2:E14)</f>
        <v>224804.77999999997</v>
      </c>
      <c r="F16" s="383"/>
      <c r="G16" s="366"/>
      <c r="H16"/>
    </row>
    <row r="17" spans="1:7" x14ac:dyDescent="0.2">
      <c r="A17" s="341"/>
      <c r="B17" s="341"/>
      <c r="C17" s="342"/>
      <c r="D17" s="341"/>
      <c r="E17" s="343"/>
      <c r="F17" s="341"/>
      <c r="G17" s="341"/>
    </row>
    <row r="18" spans="1:7" x14ac:dyDescent="0.2">
      <c r="A18" s="341"/>
      <c r="B18" s="341"/>
      <c r="C18" s="342"/>
      <c r="D18" s="341"/>
      <c r="E18" s="343"/>
      <c r="F18" s="341"/>
      <c r="G18" s="341"/>
    </row>
    <row r="19" spans="1:7" x14ac:dyDescent="0.2">
      <c r="A19" s="341"/>
      <c r="B19" s="341"/>
      <c r="C19" s="342"/>
      <c r="D19" s="341"/>
      <c r="E19" s="343"/>
      <c r="F19" s="341"/>
      <c r="G19" s="341"/>
    </row>
    <row r="20" spans="1:7" x14ac:dyDescent="0.2">
      <c r="A20" s="341"/>
      <c r="B20" s="341"/>
      <c r="C20" s="342"/>
      <c r="D20" s="341"/>
      <c r="E20" s="343"/>
      <c r="F20" s="341"/>
      <c r="G20" s="341"/>
    </row>
    <row r="21" spans="1:7" x14ac:dyDescent="0.2">
      <c r="A21" s="341"/>
      <c r="B21" s="341"/>
      <c r="C21" s="342"/>
      <c r="D21" s="341"/>
      <c r="E21" s="343"/>
      <c r="F21" s="341"/>
      <c r="G21" s="341"/>
    </row>
    <row r="22" spans="1:7" x14ac:dyDescent="0.2">
      <c r="A22" s="341"/>
      <c r="B22" s="341"/>
      <c r="C22" s="342"/>
      <c r="D22" s="341"/>
      <c r="E22" s="343"/>
      <c r="F22" s="341"/>
      <c r="G22" s="341"/>
    </row>
    <row r="23" spans="1:7" x14ac:dyDescent="0.2">
      <c r="A23" s="341"/>
      <c r="B23" s="341"/>
      <c r="C23" s="342"/>
      <c r="D23" s="341"/>
      <c r="E23" s="343"/>
      <c r="F23" s="341"/>
      <c r="G23" s="341"/>
    </row>
    <row r="24" spans="1:7" x14ac:dyDescent="0.2">
      <c r="A24" s="341"/>
      <c r="B24" s="341"/>
      <c r="C24" s="342"/>
      <c r="D24" s="341"/>
      <c r="E24" s="343"/>
      <c r="F24" s="341"/>
      <c r="G24" s="341"/>
    </row>
    <row r="25" spans="1:7" x14ac:dyDescent="0.2">
      <c r="A25" s="341"/>
      <c r="B25" s="341"/>
      <c r="C25" s="342"/>
      <c r="D25" s="341"/>
      <c r="E25" s="343"/>
      <c r="F25" s="341"/>
      <c r="G25" s="341"/>
    </row>
    <row r="26" spans="1:7" x14ac:dyDescent="0.2">
      <c r="A26" s="341"/>
      <c r="B26" s="341"/>
      <c r="C26" s="342"/>
      <c r="D26" s="341"/>
      <c r="E26" s="343"/>
      <c r="F26" s="341"/>
      <c r="G26" s="341"/>
    </row>
    <row r="27" spans="1:7" x14ac:dyDescent="0.2">
      <c r="A27" s="341"/>
      <c r="B27" s="341"/>
      <c r="C27" s="342"/>
      <c r="D27" s="341"/>
      <c r="E27" s="343"/>
      <c r="F27" s="341"/>
      <c r="G27" s="341"/>
    </row>
    <row r="28" spans="1:7" x14ac:dyDescent="0.2">
      <c r="A28" s="341"/>
      <c r="B28" s="341"/>
    </row>
    <row r="29" spans="1:7" x14ac:dyDescent="0.2">
      <c r="A29" s="341"/>
      <c r="B29" s="341"/>
    </row>
    <row r="30" spans="1:7" x14ac:dyDescent="0.2">
      <c r="B30" s="341"/>
    </row>
    <row r="31" spans="1:7" x14ac:dyDescent="0.2">
      <c r="B31" s="341"/>
    </row>
  </sheetData>
  <mergeCells count="1">
    <mergeCell ref="C16:D16"/>
  </mergeCells>
  <conditionalFormatting sqref="A2 A14 A10 A5:A8">
    <cfRule type="expression" dxfId="60" priority="14" stopIfTrue="1">
      <formula>#REF!=1</formula>
    </cfRule>
  </conditionalFormatting>
  <conditionalFormatting sqref="A3:A4">
    <cfRule type="expression" dxfId="59" priority="13" stopIfTrue="1">
      <formula>#REF!=1</formula>
    </cfRule>
  </conditionalFormatting>
  <conditionalFormatting sqref="A13">
    <cfRule type="expression" dxfId="58" priority="10" stopIfTrue="1">
      <formula>#REF!=1</formula>
    </cfRule>
  </conditionalFormatting>
  <conditionalFormatting sqref="A12 B5:B9">
    <cfRule type="expression" dxfId="57" priority="9" stopIfTrue="1">
      <formula>#REF!=1</formula>
    </cfRule>
  </conditionalFormatting>
  <conditionalFormatting sqref="B2">
    <cfRule type="expression" dxfId="56" priority="8" stopIfTrue="1">
      <formula>#REF!=1</formula>
    </cfRule>
  </conditionalFormatting>
  <conditionalFormatting sqref="B3:B4">
    <cfRule type="expression" dxfId="55" priority="7" stopIfTrue="1">
      <formula>#REF!=1</formula>
    </cfRule>
  </conditionalFormatting>
  <conditionalFormatting sqref="B12">
    <cfRule type="expression" dxfId="54" priority="6" stopIfTrue="1">
      <formula>#REF!=1</formula>
    </cfRule>
  </conditionalFormatting>
  <conditionalFormatting sqref="B10:B11">
    <cfRule type="expression" dxfId="53" priority="5" stopIfTrue="1">
      <formula>#REF!=1</formula>
    </cfRule>
  </conditionalFormatting>
  <conditionalFormatting sqref="B13">
    <cfRule type="expression" dxfId="52" priority="4" stopIfTrue="1">
      <formula>#REF!=1</formula>
    </cfRule>
  </conditionalFormatting>
  <conditionalFormatting sqref="A9">
    <cfRule type="expression" dxfId="51" priority="3" stopIfTrue="1">
      <formula>#REF!=1</formula>
    </cfRule>
  </conditionalFormatting>
  <conditionalFormatting sqref="A11">
    <cfRule type="expression" dxfId="50" priority="2" stopIfTrue="1">
      <formula>#REF!=1</formula>
    </cfRule>
  </conditionalFormatting>
  <conditionalFormatting sqref="A15">
    <cfRule type="expression" dxfId="49" priority="1" stopIfTrue="1">
      <formula>#REF!=1</formula>
    </cfRule>
  </conditionalFormatting>
  <dataValidations disablePrompts="1" count="1">
    <dataValidation type="list" allowBlank="1" showInputMessage="1" showErrorMessage="1" sqref="B2:B13" xr:uid="{ABE43DB2-C14D-4D33-A83B-E1A2C0219B16}">
      <formula1>$H$2:$H$4</formula1>
    </dataValidation>
  </dataValidations>
  <pageMargins left="0.7" right="0.7" top="0.75" bottom="0.75" header="0.3" footer="0.3"/>
  <pageSetup paperSize="9"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29"/>
  <sheetViews>
    <sheetView topLeftCell="A8" zoomScaleNormal="100" workbookViewId="0">
      <selection activeCell="B11" sqref="B11"/>
    </sheetView>
  </sheetViews>
  <sheetFormatPr baseColWidth="10" defaultColWidth="72.140625" defaultRowHeight="12.75" x14ac:dyDescent="0.2"/>
  <cols>
    <col min="1" max="1" width="82.7109375" customWidth="1"/>
    <col min="2" max="2" width="31.42578125" bestFit="1" customWidth="1"/>
    <col min="3" max="3" width="16.28515625" style="325" customWidth="1"/>
    <col min="4" max="4" width="12.5703125" customWidth="1"/>
    <col min="5" max="5" width="18.7109375" style="326" customWidth="1"/>
    <col min="6" max="6" width="17.5703125" style="326" customWidth="1"/>
    <col min="7" max="7" width="17.140625" customWidth="1"/>
    <col min="8" max="8" width="72.140625" style="341" customWidth="1"/>
  </cols>
  <sheetData>
    <row r="1" spans="1:8" ht="82.5" x14ac:dyDescent="0.2">
      <c r="A1" s="351" t="s">
        <v>93</v>
      </c>
      <c r="B1" s="392" t="s">
        <v>94</v>
      </c>
      <c r="C1" s="352" t="s">
        <v>95</v>
      </c>
      <c r="D1" s="352" t="s">
        <v>96</v>
      </c>
      <c r="E1" s="353" t="s">
        <v>97</v>
      </c>
      <c r="F1" s="376" t="s">
        <v>98</v>
      </c>
      <c r="G1" s="377" t="s">
        <v>99</v>
      </c>
    </row>
    <row r="2" spans="1:8" ht="126.75" x14ac:dyDescent="0.2">
      <c r="A2" s="360" t="s">
        <v>140</v>
      </c>
      <c r="B2" s="388" t="s">
        <v>102</v>
      </c>
      <c r="C2" s="384">
        <v>468</v>
      </c>
      <c r="D2" s="385">
        <v>161</v>
      </c>
      <c r="E2" s="386">
        <f t="shared" ref="E2:E11" si="0">C2*D2</f>
        <v>75348</v>
      </c>
      <c r="F2" s="378" t="s">
        <v>101</v>
      </c>
      <c r="G2" s="373" t="str">
        <f t="shared" ref="G2:G11" si="1">"-"</f>
        <v>-</v>
      </c>
      <c r="H2" t="s">
        <v>102</v>
      </c>
    </row>
    <row r="3" spans="1:8" ht="32.25" x14ac:dyDescent="0.2">
      <c r="A3" s="355" t="s">
        <v>141</v>
      </c>
      <c r="B3" s="388"/>
      <c r="C3" s="384">
        <v>5</v>
      </c>
      <c r="D3" s="387">
        <v>81</v>
      </c>
      <c r="E3" s="386">
        <f>C3*D3</f>
        <v>405</v>
      </c>
      <c r="F3" s="378" t="s">
        <v>109</v>
      </c>
      <c r="G3" s="373" t="str">
        <f t="shared" si="1"/>
        <v>-</v>
      </c>
      <c r="H3" t="s">
        <v>104</v>
      </c>
    </row>
    <row r="4" spans="1:8" ht="126.75" x14ac:dyDescent="0.2">
      <c r="A4" s="359" t="s">
        <v>142</v>
      </c>
      <c r="B4" s="389" t="s">
        <v>104</v>
      </c>
      <c r="C4" s="384">
        <v>288</v>
      </c>
      <c r="D4" s="385">
        <v>191</v>
      </c>
      <c r="E4" s="386">
        <f t="shared" si="0"/>
        <v>55008</v>
      </c>
      <c r="F4" s="378" t="s">
        <v>101</v>
      </c>
      <c r="G4" s="373" t="str">
        <f t="shared" si="1"/>
        <v>-</v>
      </c>
      <c r="H4" s="341" t="s">
        <v>106</v>
      </c>
    </row>
    <row r="5" spans="1:8" ht="32.25" x14ac:dyDescent="0.2">
      <c r="A5" s="359" t="s">
        <v>143</v>
      </c>
      <c r="B5" s="389"/>
      <c r="C5" s="384">
        <v>5</v>
      </c>
      <c r="D5" s="387">
        <v>96</v>
      </c>
      <c r="E5" s="386">
        <f>C5*D5</f>
        <v>480</v>
      </c>
      <c r="F5" s="378" t="s">
        <v>109</v>
      </c>
      <c r="G5" s="373" t="str">
        <f t="shared" si="1"/>
        <v>-</v>
      </c>
    </row>
    <row r="6" spans="1:8" ht="126.75" x14ac:dyDescent="0.2">
      <c r="A6" s="360" t="s">
        <v>144</v>
      </c>
      <c r="B6" s="390" t="s">
        <v>106</v>
      </c>
      <c r="C6" s="384">
        <v>173</v>
      </c>
      <c r="D6" s="385">
        <v>815</v>
      </c>
      <c r="E6" s="386">
        <f t="shared" si="0"/>
        <v>140995</v>
      </c>
      <c r="F6" s="378" t="s">
        <v>101</v>
      </c>
      <c r="G6" s="373" t="str">
        <f t="shared" si="1"/>
        <v>-</v>
      </c>
    </row>
    <row r="7" spans="1:8" ht="32.25" x14ac:dyDescent="0.2">
      <c r="A7" s="355" t="s">
        <v>145</v>
      </c>
      <c r="B7" s="388"/>
      <c r="C7" s="384">
        <v>5</v>
      </c>
      <c r="D7" s="387">
        <v>408</v>
      </c>
      <c r="E7" s="386">
        <f>C7*D7</f>
        <v>2040</v>
      </c>
      <c r="F7" s="378" t="s">
        <v>109</v>
      </c>
      <c r="G7" s="373" t="str">
        <f t="shared" si="1"/>
        <v>-</v>
      </c>
    </row>
    <row r="8" spans="1:8" ht="158.25" x14ac:dyDescent="0.2">
      <c r="A8" s="360" t="s">
        <v>146</v>
      </c>
      <c r="B8" s="388" t="s">
        <v>106</v>
      </c>
      <c r="C8" s="384"/>
      <c r="D8" s="387"/>
      <c r="E8" s="386"/>
      <c r="F8" s="378"/>
      <c r="G8" s="373" t="s">
        <v>147</v>
      </c>
    </row>
    <row r="9" spans="1:8" ht="63.75" x14ac:dyDescent="0.2">
      <c r="A9" s="360" t="s">
        <v>148</v>
      </c>
      <c r="B9" s="390"/>
      <c r="C9" s="384">
        <v>35</v>
      </c>
      <c r="D9" s="387">
        <f>SUM(D2+D4+D6)*0.1</f>
        <v>116.7</v>
      </c>
      <c r="E9" s="386">
        <f t="shared" si="0"/>
        <v>4084.5</v>
      </c>
      <c r="F9" s="378" t="s">
        <v>109</v>
      </c>
      <c r="G9" s="373" t="str">
        <f t="shared" si="1"/>
        <v>-</v>
      </c>
    </row>
    <row r="10" spans="1:8" ht="63.75" x14ac:dyDescent="0.2">
      <c r="A10" s="360" t="s">
        <v>149</v>
      </c>
      <c r="B10" s="390"/>
      <c r="C10" s="384">
        <v>40</v>
      </c>
      <c r="D10" s="387">
        <f>SUM(D2+D4+D6)*0.1</f>
        <v>116.7</v>
      </c>
      <c r="E10" s="386">
        <f t="shared" si="0"/>
        <v>4668</v>
      </c>
      <c r="F10" s="378" t="s">
        <v>109</v>
      </c>
      <c r="G10" s="373" t="str">
        <f t="shared" si="1"/>
        <v>-</v>
      </c>
    </row>
    <row r="11" spans="1:8" ht="111.75" thickBot="1" x14ac:dyDescent="0.25">
      <c r="A11" s="409" t="s">
        <v>150</v>
      </c>
      <c r="B11" s="410"/>
      <c r="C11" s="411">
        <v>30</v>
      </c>
      <c r="D11" s="412">
        <v>50</v>
      </c>
      <c r="E11" s="413">
        <f t="shared" si="0"/>
        <v>1500</v>
      </c>
      <c r="F11" s="407" t="s">
        <v>109</v>
      </c>
      <c r="G11" s="408" t="str">
        <f t="shared" si="1"/>
        <v>-</v>
      </c>
    </row>
    <row r="12" spans="1:8" ht="16.5" thickBot="1" x14ac:dyDescent="0.3">
      <c r="A12" s="369"/>
      <c r="B12" s="369"/>
      <c r="C12" s="365"/>
      <c r="D12" s="364"/>
      <c r="E12" s="366"/>
      <c r="F12" s="364"/>
      <c r="G12" s="364"/>
      <c r="H12"/>
    </row>
    <row r="13" spans="1:8" ht="19.5" thickBot="1" x14ac:dyDescent="0.35">
      <c r="A13" s="369"/>
      <c r="B13" s="369"/>
      <c r="C13" s="568" t="s">
        <v>114</v>
      </c>
      <c r="D13" s="569"/>
      <c r="E13" s="367">
        <f>SUM(E1:E11)</f>
        <v>284528.5</v>
      </c>
      <c r="F13" s="383"/>
      <c r="G13" s="364"/>
    </row>
    <row r="14" spans="1:8" ht="15.75" x14ac:dyDescent="0.25">
      <c r="A14" s="341"/>
      <c r="B14" s="341"/>
      <c r="C14" s="348"/>
      <c r="D14" s="347"/>
      <c r="E14" s="349"/>
      <c r="F14" s="347"/>
      <c r="G14" s="347"/>
      <c r="H14"/>
    </row>
    <row r="15" spans="1:8" ht="15.75" x14ac:dyDescent="0.25">
      <c r="A15" s="341"/>
      <c r="B15" s="341"/>
      <c r="C15" s="348"/>
      <c r="D15" s="347"/>
      <c r="E15" s="349"/>
      <c r="F15" s="341"/>
      <c r="G15" s="350"/>
    </row>
    <row r="16" spans="1:8" ht="15.75" x14ac:dyDescent="0.25">
      <c r="A16" s="341"/>
      <c r="B16" s="341"/>
      <c r="C16" s="348"/>
      <c r="D16" s="347"/>
      <c r="E16" s="349"/>
      <c r="F16" s="346"/>
      <c r="G16" s="347"/>
    </row>
    <row r="17" spans="1:7" x14ac:dyDescent="0.2">
      <c r="A17" s="341"/>
      <c r="B17" s="341"/>
      <c r="C17" s="342"/>
      <c r="D17" s="341"/>
      <c r="E17" s="343"/>
      <c r="F17" s="343"/>
      <c r="G17" s="341"/>
    </row>
    <row r="18" spans="1:7" ht="15.75" x14ac:dyDescent="0.25">
      <c r="A18" s="341"/>
      <c r="B18" s="341"/>
      <c r="C18" s="342"/>
      <c r="D18" s="341"/>
      <c r="E18" s="344"/>
      <c r="F18" s="343"/>
      <c r="G18" s="341"/>
    </row>
    <row r="19" spans="1:7" x14ac:dyDescent="0.2">
      <c r="A19" s="341"/>
      <c r="B19" s="341"/>
      <c r="C19" s="342"/>
      <c r="D19" s="341"/>
      <c r="E19" s="343"/>
      <c r="F19" s="343"/>
      <c r="G19" s="341"/>
    </row>
    <row r="20" spans="1:7" x14ac:dyDescent="0.2">
      <c r="A20" s="341"/>
      <c r="B20" s="341"/>
      <c r="C20" s="342"/>
      <c r="D20" s="341"/>
      <c r="E20" s="343"/>
      <c r="F20" s="343"/>
      <c r="G20" s="341"/>
    </row>
    <row r="21" spans="1:7" x14ac:dyDescent="0.2">
      <c r="A21" s="341"/>
      <c r="B21" s="341"/>
      <c r="C21" s="342"/>
      <c r="D21" s="341"/>
      <c r="E21" s="343"/>
      <c r="F21" s="343"/>
      <c r="G21" s="341"/>
    </row>
    <row r="22" spans="1:7" x14ac:dyDescent="0.2">
      <c r="A22" s="341"/>
      <c r="B22" s="341"/>
      <c r="C22" s="342"/>
      <c r="D22" s="341"/>
      <c r="E22" s="343"/>
      <c r="F22" s="343"/>
      <c r="G22" s="341"/>
    </row>
    <row r="23" spans="1:7" x14ac:dyDescent="0.2">
      <c r="A23" s="341"/>
      <c r="B23" s="341"/>
      <c r="C23" s="342"/>
      <c r="D23" s="341"/>
      <c r="E23" s="343"/>
      <c r="F23" s="343"/>
      <c r="G23" s="341"/>
    </row>
    <row r="24" spans="1:7" x14ac:dyDescent="0.2">
      <c r="A24" s="341"/>
      <c r="B24" s="341"/>
      <c r="C24" s="342"/>
      <c r="D24" s="341"/>
      <c r="E24" s="343"/>
      <c r="F24" s="343"/>
      <c r="G24" s="341"/>
    </row>
    <row r="25" spans="1:7" x14ac:dyDescent="0.2">
      <c r="A25" s="341"/>
      <c r="B25" s="341"/>
      <c r="C25" s="342"/>
      <c r="D25" s="341"/>
      <c r="E25" s="343"/>
      <c r="F25" s="343"/>
      <c r="G25" s="341"/>
    </row>
    <row r="26" spans="1:7" x14ac:dyDescent="0.2">
      <c r="A26" s="341"/>
      <c r="B26" s="341"/>
      <c r="C26" s="342"/>
      <c r="D26" s="341"/>
      <c r="E26" s="343"/>
      <c r="F26" s="343"/>
      <c r="G26" s="341"/>
    </row>
    <row r="27" spans="1:7" x14ac:dyDescent="0.2">
      <c r="A27" s="341"/>
      <c r="B27" s="341"/>
      <c r="C27" s="342"/>
      <c r="D27" s="341"/>
      <c r="E27" s="343"/>
      <c r="F27" s="343"/>
      <c r="G27" s="341"/>
    </row>
    <row r="28" spans="1:7" x14ac:dyDescent="0.2">
      <c r="A28" s="341"/>
      <c r="B28" s="341"/>
      <c r="C28" s="342"/>
      <c r="D28" s="341"/>
      <c r="E28" s="343"/>
      <c r="F28" s="343"/>
      <c r="G28" s="341"/>
    </row>
    <row r="29" spans="1:7" x14ac:dyDescent="0.2">
      <c r="A29" s="341"/>
      <c r="B29" s="341"/>
      <c r="C29" s="342"/>
      <c r="D29" s="341"/>
      <c r="E29" s="343"/>
      <c r="F29" s="343"/>
      <c r="G29" s="341"/>
    </row>
  </sheetData>
  <mergeCells count="1">
    <mergeCell ref="C13:D13"/>
  </mergeCells>
  <conditionalFormatting sqref="A2:B2 A5:B8">
    <cfRule type="expression" dxfId="48" priority="7" stopIfTrue="1">
      <formula>#REF!=1</formula>
    </cfRule>
  </conditionalFormatting>
  <conditionalFormatting sqref="A3:B4">
    <cfRule type="expression" dxfId="47" priority="6" stopIfTrue="1">
      <formula>#REF!=1</formula>
    </cfRule>
  </conditionalFormatting>
  <conditionalFormatting sqref="A10:B10">
    <cfRule type="expression" dxfId="46" priority="3" stopIfTrue="1">
      <formula>#REF!=1</formula>
    </cfRule>
  </conditionalFormatting>
  <conditionalFormatting sqref="A9:B9">
    <cfRule type="expression" dxfId="45" priority="2" stopIfTrue="1">
      <formula>#REF!=1</formula>
    </cfRule>
  </conditionalFormatting>
  <conditionalFormatting sqref="A11:B11">
    <cfRule type="expression" dxfId="44" priority="1" stopIfTrue="1">
      <formula>#REF!=1</formula>
    </cfRule>
  </conditionalFormatting>
  <dataValidations count="1">
    <dataValidation type="list" allowBlank="1" showInputMessage="1" showErrorMessage="1" sqref="B2:B11" xr:uid="{388F84A8-8338-4AEE-B76B-5EAB929557A9}">
      <formula1>$H$2:$H$4</formula1>
    </dataValidation>
  </dataValidations>
  <pageMargins left="0.7" right="0.7" top="0.75" bottom="0.75" header="0.3" footer="0.3"/>
  <pageSetup paperSize="9" scale="7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E0AEF-E480-4E34-8F8A-148CD02FDFD4}">
  <sheetPr>
    <tabColor rgb="FF92D050"/>
    <pageSetUpPr fitToPage="1"/>
  </sheetPr>
  <dimension ref="A1:H25"/>
  <sheetViews>
    <sheetView tabSelected="1" zoomScale="70" zoomScaleNormal="70" workbookViewId="0">
      <pane ySplit="1" topLeftCell="A2" activePane="bottomLeft" state="frozen"/>
      <selection pane="bottomLeft" activeCell="I5" sqref="I5"/>
    </sheetView>
  </sheetViews>
  <sheetFormatPr baseColWidth="10" defaultColWidth="72.140625" defaultRowHeight="12.75" x14ac:dyDescent="0.2"/>
  <cols>
    <col min="1" max="1" width="82.7109375" style="417" customWidth="1"/>
    <col min="2" max="2" width="24.42578125" style="442" customWidth="1"/>
    <col min="3" max="3" width="24.42578125" style="417" customWidth="1"/>
    <col min="4" max="5" width="24.42578125" style="443" customWidth="1"/>
    <col min="6" max="6" width="24.42578125" style="417" customWidth="1"/>
    <col min="7" max="7" width="24.42578125" style="445" customWidth="1"/>
    <col min="8" max="8" width="24.42578125" style="417" customWidth="1"/>
    <col min="9" max="16384" width="72.140625" style="417"/>
  </cols>
  <sheetData>
    <row r="1" spans="1:8" ht="82.5" x14ac:dyDescent="0.2">
      <c r="A1" s="464" t="s">
        <v>580</v>
      </c>
      <c r="B1" s="453" t="s">
        <v>575</v>
      </c>
      <c r="C1" s="454" t="s">
        <v>576</v>
      </c>
      <c r="D1" s="455" t="s">
        <v>97</v>
      </c>
      <c r="E1" s="456" t="s">
        <v>98</v>
      </c>
      <c r="F1" s="457" t="s">
        <v>573</v>
      </c>
      <c r="G1" s="457" t="s">
        <v>574</v>
      </c>
      <c r="H1" s="466"/>
    </row>
    <row r="2" spans="1:8" ht="60.75" customHeight="1" x14ac:dyDescent="0.2">
      <c r="A2" s="461" t="s">
        <v>127</v>
      </c>
      <c r="B2" s="441">
        <v>500</v>
      </c>
      <c r="C2" s="449">
        <v>520</v>
      </c>
      <c r="D2" s="441">
        <f>B2*C2</f>
        <v>260000</v>
      </c>
      <c r="E2" s="458" t="s">
        <v>101</v>
      </c>
      <c r="F2" s="459"/>
      <c r="G2" s="447">
        <f>F2*C2</f>
        <v>0</v>
      </c>
      <c r="H2" s="446" t="str">
        <f t="shared" ref="H2:H18" si="0">IF(F2&gt;B2,"El precio unitario ofertado no puede ser superior al precio unitario de salida","")</f>
        <v/>
      </c>
    </row>
    <row r="3" spans="1:8" ht="111" x14ac:dyDescent="0.2">
      <c r="A3" s="461" t="s">
        <v>578</v>
      </c>
      <c r="B3" s="441">
        <v>40.28</v>
      </c>
      <c r="C3" s="450">
        <v>200</v>
      </c>
      <c r="D3" s="441">
        <f t="shared" ref="D3:D18" si="1">B3*C3</f>
        <v>8056</v>
      </c>
      <c r="E3" s="458" t="s">
        <v>109</v>
      </c>
      <c r="F3" s="459"/>
      <c r="G3" s="447">
        <f t="shared" ref="G3:G18" si="2">F3*C3</f>
        <v>0</v>
      </c>
      <c r="H3" s="446" t="str">
        <f t="shared" si="0"/>
        <v/>
      </c>
    </row>
    <row r="4" spans="1:8" ht="48" x14ac:dyDescent="0.2">
      <c r="A4" s="461" t="s">
        <v>579</v>
      </c>
      <c r="B4" s="441">
        <v>530</v>
      </c>
      <c r="C4" s="449">
        <v>15</v>
      </c>
      <c r="D4" s="441">
        <f t="shared" si="1"/>
        <v>7950</v>
      </c>
      <c r="E4" s="458" t="s">
        <v>101</v>
      </c>
      <c r="F4" s="459"/>
      <c r="G4" s="447">
        <f t="shared" si="2"/>
        <v>0</v>
      </c>
      <c r="H4" s="446" t="str">
        <f t="shared" si="0"/>
        <v/>
      </c>
    </row>
    <row r="5" spans="1:8" ht="111" x14ac:dyDescent="0.2">
      <c r="A5" s="461" t="s">
        <v>130</v>
      </c>
      <c r="B5" s="441">
        <v>31.33</v>
      </c>
      <c r="C5" s="450">
        <v>7.5</v>
      </c>
      <c r="D5" s="441">
        <f t="shared" si="1"/>
        <v>234.97499999999999</v>
      </c>
      <c r="E5" s="458" t="s">
        <v>109</v>
      </c>
      <c r="F5" s="459"/>
      <c r="G5" s="447">
        <f t="shared" si="2"/>
        <v>0</v>
      </c>
      <c r="H5" s="446" t="str">
        <f t="shared" si="0"/>
        <v/>
      </c>
    </row>
    <row r="6" spans="1:8" ht="48" x14ac:dyDescent="0.2">
      <c r="A6" s="461" t="s">
        <v>131</v>
      </c>
      <c r="B6" s="441">
        <v>880</v>
      </c>
      <c r="C6" s="449">
        <v>10</v>
      </c>
      <c r="D6" s="441">
        <f t="shared" si="1"/>
        <v>8800</v>
      </c>
      <c r="E6" s="458" t="s">
        <v>101</v>
      </c>
      <c r="F6" s="459"/>
      <c r="G6" s="447">
        <f>F6*C6</f>
        <v>0</v>
      </c>
      <c r="H6" s="446" t="str">
        <f t="shared" si="0"/>
        <v/>
      </c>
    </row>
    <row r="7" spans="1:8" ht="39" customHeight="1" x14ac:dyDescent="0.2">
      <c r="A7" s="463" t="s">
        <v>132</v>
      </c>
      <c r="B7" s="441">
        <v>135</v>
      </c>
      <c r="C7" s="449">
        <v>10</v>
      </c>
      <c r="D7" s="441">
        <f t="shared" si="1"/>
        <v>1350</v>
      </c>
      <c r="E7" s="458" t="s">
        <v>109</v>
      </c>
      <c r="F7" s="459"/>
      <c r="G7" s="447">
        <f t="shared" si="2"/>
        <v>0</v>
      </c>
      <c r="H7" s="446" t="str">
        <f t="shared" si="0"/>
        <v/>
      </c>
    </row>
    <row r="8" spans="1:8" ht="136.5" customHeight="1" x14ac:dyDescent="0.2">
      <c r="A8" s="461" t="s">
        <v>166</v>
      </c>
      <c r="B8" s="441">
        <v>1150</v>
      </c>
      <c r="C8" s="449">
        <v>12</v>
      </c>
      <c r="D8" s="441">
        <f t="shared" si="1"/>
        <v>13800</v>
      </c>
      <c r="E8" s="458" t="s">
        <v>101</v>
      </c>
      <c r="F8" s="459"/>
      <c r="G8" s="447">
        <f t="shared" si="2"/>
        <v>0</v>
      </c>
      <c r="H8" s="446" t="str">
        <f t="shared" si="0"/>
        <v/>
      </c>
    </row>
    <row r="9" spans="1:8" ht="32.25" x14ac:dyDescent="0.2">
      <c r="A9" s="461" t="s">
        <v>134</v>
      </c>
      <c r="B9" s="441">
        <v>5</v>
      </c>
      <c r="C9" s="449">
        <v>12</v>
      </c>
      <c r="D9" s="441">
        <f t="shared" si="1"/>
        <v>60</v>
      </c>
      <c r="E9" s="458" t="s">
        <v>109</v>
      </c>
      <c r="F9" s="459"/>
      <c r="G9" s="447">
        <f t="shared" si="2"/>
        <v>0</v>
      </c>
      <c r="H9" s="446" t="str">
        <f t="shared" si="0"/>
        <v/>
      </c>
    </row>
    <row r="10" spans="1:8" ht="102" customHeight="1" x14ac:dyDescent="0.2">
      <c r="A10" s="461" t="s">
        <v>135</v>
      </c>
      <c r="B10" s="441">
        <v>440</v>
      </c>
      <c r="C10" s="449">
        <v>56</v>
      </c>
      <c r="D10" s="441">
        <f t="shared" si="1"/>
        <v>24640</v>
      </c>
      <c r="E10" s="458" t="s">
        <v>101</v>
      </c>
      <c r="F10" s="459"/>
      <c r="G10" s="447">
        <f t="shared" si="2"/>
        <v>0</v>
      </c>
      <c r="H10" s="446" t="str">
        <f t="shared" si="0"/>
        <v/>
      </c>
    </row>
    <row r="11" spans="1:8" ht="32.25" x14ac:dyDescent="0.2">
      <c r="A11" s="461" t="s">
        <v>136</v>
      </c>
      <c r="B11" s="441">
        <v>5</v>
      </c>
      <c r="C11" s="449">
        <v>28</v>
      </c>
      <c r="D11" s="441">
        <f t="shared" si="1"/>
        <v>140</v>
      </c>
      <c r="E11" s="458" t="s">
        <v>109</v>
      </c>
      <c r="F11" s="459"/>
      <c r="G11" s="447">
        <f t="shared" si="2"/>
        <v>0</v>
      </c>
      <c r="H11" s="446" t="str">
        <f t="shared" si="0"/>
        <v/>
      </c>
    </row>
    <row r="12" spans="1:8" ht="27.95" customHeight="1" x14ac:dyDescent="0.2">
      <c r="A12" s="461" t="s">
        <v>167</v>
      </c>
      <c r="B12" s="441">
        <v>25</v>
      </c>
      <c r="C12" s="449">
        <v>12</v>
      </c>
      <c r="D12" s="441">
        <f t="shared" si="1"/>
        <v>300</v>
      </c>
      <c r="E12" s="458" t="s">
        <v>109</v>
      </c>
      <c r="F12" s="459"/>
      <c r="G12" s="447">
        <f t="shared" si="2"/>
        <v>0</v>
      </c>
      <c r="H12" s="446" t="str">
        <f t="shared" si="0"/>
        <v/>
      </c>
    </row>
    <row r="13" spans="1:8" ht="27.95" customHeight="1" x14ac:dyDescent="0.2">
      <c r="A13" s="461" t="s">
        <v>168</v>
      </c>
      <c r="B13" s="441">
        <v>25</v>
      </c>
      <c r="C13" s="449">
        <v>12</v>
      </c>
      <c r="D13" s="441">
        <f t="shared" si="1"/>
        <v>300</v>
      </c>
      <c r="E13" s="458" t="s">
        <v>109</v>
      </c>
      <c r="F13" s="459"/>
      <c r="G13" s="447">
        <f t="shared" si="2"/>
        <v>0</v>
      </c>
      <c r="H13" s="446" t="str">
        <f t="shared" si="0"/>
        <v/>
      </c>
    </row>
    <row r="14" spans="1:8" ht="27.95" customHeight="1" x14ac:dyDescent="0.2">
      <c r="A14" s="463" t="s">
        <v>169</v>
      </c>
      <c r="B14" s="441">
        <v>19</v>
      </c>
      <c r="C14" s="449">
        <v>12</v>
      </c>
      <c r="D14" s="441">
        <f t="shared" si="1"/>
        <v>228</v>
      </c>
      <c r="E14" s="458" t="s">
        <v>109</v>
      </c>
      <c r="F14" s="459"/>
      <c r="G14" s="447">
        <f t="shared" si="2"/>
        <v>0</v>
      </c>
      <c r="H14" s="446" t="str">
        <f t="shared" si="0"/>
        <v/>
      </c>
    </row>
    <row r="15" spans="1:8" ht="63.75" x14ac:dyDescent="0.2">
      <c r="A15" s="461" t="s">
        <v>112</v>
      </c>
      <c r="B15" s="441">
        <v>15</v>
      </c>
      <c r="C15" s="450">
        <v>4.43</v>
      </c>
      <c r="D15" s="441">
        <f t="shared" si="1"/>
        <v>66.449999999999989</v>
      </c>
      <c r="E15" s="458" t="s">
        <v>109</v>
      </c>
      <c r="F15" s="459"/>
      <c r="G15" s="447">
        <f t="shared" si="2"/>
        <v>0</v>
      </c>
      <c r="H15" s="446" t="str">
        <f t="shared" si="0"/>
        <v/>
      </c>
    </row>
    <row r="16" spans="1:8" ht="63.75" x14ac:dyDescent="0.2">
      <c r="A16" s="461" t="s">
        <v>113</v>
      </c>
      <c r="B16" s="441">
        <v>15</v>
      </c>
      <c r="C16" s="450">
        <v>1.329</v>
      </c>
      <c r="D16" s="441">
        <f t="shared" si="1"/>
        <v>19.934999999999999</v>
      </c>
      <c r="E16" s="458" t="s">
        <v>109</v>
      </c>
      <c r="F16" s="459"/>
      <c r="G16" s="447">
        <f t="shared" si="2"/>
        <v>0</v>
      </c>
      <c r="H16" s="446" t="str">
        <f t="shared" si="0"/>
        <v/>
      </c>
    </row>
    <row r="17" spans="1:8" ht="126.75" x14ac:dyDescent="0.2">
      <c r="A17" s="463" t="s">
        <v>572</v>
      </c>
      <c r="B17" s="441">
        <v>30</v>
      </c>
      <c r="C17" s="450">
        <v>221.5</v>
      </c>
      <c r="D17" s="441">
        <f t="shared" si="1"/>
        <v>6645</v>
      </c>
      <c r="E17" s="458" t="s">
        <v>109</v>
      </c>
      <c r="F17" s="459"/>
      <c r="G17" s="447">
        <f t="shared" si="2"/>
        <v>0</v>
      </c>
      <c r="H17" s="446" t="str">
        <f t="shared" si="0"/>
        <v/>
      </c>
    </row>
    <row r="18" spans="1:8" ht="53.25" customHeight="1" x14ac:dyDescent="0.2">
      <c r="A18" s="463" t="s">
        <v>155</v>
      </c>
      <c r="B18" s="441">
        <v>9</v>
      </c>
      <c r="C18" s="448">
        <v>711.5</v>
      </c>
      <c r="D18" s="441">
        <f t="shared" si="1"/>
        <v>6403.5</v>
      </c>
      <c r="E18" s="462" t="s">
        <v>109</v>
      </c>
      <c r="F18" s="459"/>
      <c r="G18" s="447">
        <f t="shared" si="2"/>
        <v>0</v>
      </c>
      <c r="H18" s="446" t="str">
        <f t="shared" si="0"/>
        <v/>
      </c>
    </row>
    <row r="19" spans="1:8" ht="13.5" thickBot="1" x14ac:dyDescent="0.25">
      <c r="A19" s="467"/>
      <c r="B19" s="468"/>
      <c r="C19" s="467"/>
      <c r="D19" s="469"/>
      <c r="G19"/>
    </row>
    <row r="20" spans="1:8" ht="68.25" customHeight="1" thickBot="1" x14ac:dyDescent="0.25">
      <c r="A20" s="467"/>
      <c r="B20" s="468"/>
      <c r="C20" s="460" t="s">
        <v>581</v>
      </c>
      <c r="D20" s="451">
        <f>SUM(D2:D18)</f>
        <v>338993.86</v>
      </c>
      <c r="F20" s="444" t="s">
        <v>582</v>
      </c>
      <c r="G20" s="452">
        <f>SUM(G2:G18)</f>
        <v>0</v>
      </c>
      <c r="H20" s="446" t="str">
        <f>IF(G20&gt;D20,"El importe ofertado total del Lote 4 no puede ser superior al Importe Base Licitacion Lote 4","")</f>
        <v/>
      </c>
    </row>
    <row r="21" spans="1:8" x14ac:dyDescent="0.2">
      <c r="G21"/>
    </row>
    <row r="22" spans="1:8" ht="16.5" x14ac:dyDescent="0.3">
      <c r="A22" s="465" t="s">
        <v>583</v>
      </c>
      <c r="G22"/>
    </row>
    <row r="23" spans="1:8" ht="16.5" x14ac:dyDescent="0.3">
      <c r="A23" s="465" t="s">
        <v>577</v>
      </c>
      <c r="G23"/>
    </row>
    <row r="24" spans="1:8" ht="16.5" x14ac:dyDescent="0.3">
      <c r="A24" s="465" t="s">
        <v>584</v>
      </c>
    </row>
    <row r="25" spans="1:8" ht="16.5" x14ac:dyDescent="0.3">
      <c r="A25" s="465" t="s">
        <v>585</v>
      </c>
    </row>
  </sheetData>
  <conditionalFormatting sqref="A2 A5:A8">
    <cfRule type="expression" dxfId="43" priority="22" stopIfTrue="1">
      <formula>#REF!=1</formula>
    </cfRule>
  </conditionalFormatting>
  <conditionalFormatting sqref="A3:A4">
    <cfRule type="expression" dxfId="42" priority="21" stopIfTrue="1">
      <formula>#REF!=1</formula>
    </cfRule>
  </conditionalFormatting>
  <conditionalFormatting sqref="A16">
    <cfRule type="expression" dxfId="41" priority="20" stopIfTrue="1">
      <formula>#REF!=1</formula>
    </cfRule>
  </conditionalFormatting>
  <conditionalFormatting sqref="A15">
    <cfRule type="expression" dxfId="40" priority="19" stopIfTrue="1">
      <formula>#REF!=1</formula>
    </cfRule>
  </conditionalFormatting>
  <conditionalFormatting sqref="A9">
    <cfRule type="expression" dxfId="39" priority="13" stopIfTrue="1">
      <formula>#REF!=1</formula>
    </cfRule>
  </conditionalFormatting>
  <conditionalFormatting sqref="A11:A14">
    <cfRule type="expression" dxfId="38" priority="12" stopIfTrue="1">
      <formula>#REF!=1</formula>
    </cfRule>
  </conditionalFormatting>
  <conditionalFormatting sqref="A18">
    <cfRule type="expression" dxfId="37" priority="10" stopIfTrue="1">
      <formula>#REF!=1</formula>
    </cfRule>
  </conditionalFormatting>
  <conditionalFormatting sqref="A17">
    <cfRule type="expression" dxfId="36" priority="5" stopIfTrue="1">
      <formula>#REF!=1</formula>
    </cfRule>
  </conditionalFormatting>
  <conditionalFormatting sqref="A10">
    <cfRule type="expression" dxfId="35" priority="4" stopIfTrue="1">
      <formula>#REF!=1</formula>
    </cfRule>
  </conditionalFormatting>
  <conditionalFormatting sqref="H2:H18">
    <cfRule type="containsText" dxfId="34" priority="2" operator="containsText" text="ofertado">
      <formula>NOT(ISERROR(SEARCH("ofertado",H2)))</formula>
    </cfRule>
  </conditionalFormatting>
  <conditionalFormatting sqref="H20">
    <cfRule type="containsText" dxfId="33" priority="1" operator="containsText" text="ofertado">
      <formula>NOT(ISERROR(SEARCH("ofertado",H20)))</formula>
    </cfRule>
  </conditionalFormatting>
  <pageMargins left="0.7" right="0.7" top="0.75" bottom="0.75" header="0.3" footer="0.3"/>
  <pageSetup paperSize="9" scale="6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1:H28"/>
  <sheetViews>
    <sheetView topLeftCell="A18" zoomScale="115" zoomScaleNormal="115" workbookViewId="0">
      <selection activeCell="E18" sqref="E18"/>
    </sheetView>
  </sheetViews>
  <sheetFormatPr baseColWidth="10" defaultColWidth="72.140625" defaultRowHeight="12.75" x14ac:dyDescent="0.2"/>
  <cols>
    <col min="1" max="1" width="82.7109375" customWidth="1"/>
    <col min="2" max="2" width="28.28515625" bestFit="1" customWidth="1"/>
    <col min="3" max="3" width="16.7109375" style="325" customWidth="1"/>
    <col min="4" max="4" width="16.7109375" customWidth="1"/>
    <col min="5" max="5" width="20.7109375" style="326" customWidth="1"/>
    <col min="6" max="6" width="16.7109375" style="326" customWidth="1"/>
    <col min="7" max="7" width="16.7109375" customWidth="1"/>
    <col min="8" max="8" width="72.140625" style="341" customWidth="1"/>
  </cols>
  <sheetData>
    <row r="1" spans="1:8" ht="83.25" thickBot="1" x14ac:dyDescent="0.25">
      <c r="A1" s="351" t="s">
        <v>93</v>
      </c>
      <c r="B1" s="392" t="s">
        <v>94</v>
      </c>
      <c r="C1" s="352" t="s">
        <v>95</v>
      </c>
      <c r="D1" s="352" t="s">
        <v>96</v>
      </c>
      <c r="E1" s="353" t="s">
        <v>97</v>
      </c>
      <c r="F1" s="354" t="s">
        <v>98</v>
      </c>
      <c r="G1" s="372" t="s">
        <v>99</v>
      </c>
    </row>
    <row r="2" spans="1:8" ht="32.25" x14ac:dyDescent="0.2">
      <c r="A2" s="359" t="s">
        <v>156</v>
      </c>
      <c r="B2" s="388"/>
      <c r="C2" s="356">
        <v>35</v>
      </c>
      <c r="D2" s="357">
        <v>57</v>
      </c>
      <c r="E2" s="356">
        <f>C2*D2</f>
        <v>1995</v>
      </c>
      <c r="F2" s="358" t="s">
        <v>109</v>
      </c>
      <c r="G2" s="373" t="str">
        <f t="shared" ref="G2:G16" si="0">"-"</f>
        <v>-</v>
      </c>
      <c r="H2" s="341" t="s">
        <v>102</v>
      </c>
    </row>
    <row r="3" spans="1:8" ht="36" customHeight="1" x14ac:dyDescent="0.2">
      <c r="A3" s="359" t="s">
        <v>157</v>
      </c>
      <c r="B3" s="388"/>
      <c r="C3" s="356">
        <v>69</v>
      </c>
      <c r="D3" s="357">
        <v>95</v>
      </c>
      <c r="E3" s="356">
        <f t="shared" ref="E3:E16" si="1">C3*D3</f>
        <v>6555</v>
      </c>
      <c r="F3" s="358" t="s">
        <v>109</v>
      </c>
      <c r="G3" s="373" t="str">
        <f t="shared" si="0"/>
        <v>-</v>
      </c>
      <c r="H3" s="341" t="s">
        <v>104</v>
      </c>
    </row>
    <row r="4" spans="1:8" ht="32.25" x14ac:dyDescent="0.2">
      <c r="A4" s="359" t="s">
        <v>172</v>
      </c>
      <c r="B4" s="389"/>
      <c r="C4" s="356">
        <v>67</v>
      </c>
      <c r="D4" s="357">
        <v>40</v>
      </c>
      <c r="E4" s="356">
        <f t="shared" si="1"/>
        <v>2680</v>
      </c>
      <c r="F4" s="358" t="s">
        <v>109</v>
      </c>
      <c r="G4" s="373" t="str">
        <f t="shared" si="0"/>
        <v>-</v>
      </c>
      <c r="H4" s="341" t="s">
        <v>106</v>
      </c>
    </row>
    <row r="5" spans="1:8" ht="48" x14ac:dyDescent="0.2">
      <c r="A5" s="359" t="s">
        <v>173</v>
      </c>
      <c r="B5" s="389"/>
      <c r="C5" s="356">
        <v>110</v>
      </c>
      <c r="D5" s="357">
        <v>9</v>
      </c>
      <c r="E5" s="356">
        <f t="shared" si="1"/>
        <v>990</v>
      </c>
      <c r="F5" s="358" t="s">
        <v>109</v>
      </c>
      <c r="G5" s="373" t="str">
        <f t="shared" si="0"/>
        <v>-</v>
      </c>
    </row>
    <row r="6" spans="1:8" ht="32.25" x14ac:dyDescent="0.2">
      <c r="A6" s="359" t="s">
        <v>158</v>
      </c>
      <c r="B6" s="390"/>
      <c r="C6" s="356">
        <v>66</v>
      </c>
      <c r="D6" s="357">
        <v>45</v>
      </c>
      <c r="E6" s="356">
        <f t="shared" si="1"/>
        <v>2970</v>
      </c>
      <c r="F6" s="358" t="s">
        <v>109</v>
      </c>
      <c r="G6" s="373" t="str">
        <f t="shared" si="0"/>
        <v>-</v>
      </c>
    </row>
    <row r="7" spans="1:8" ht="32.25" x14ac:dyDescent="0.2">
      <c r="A7" s="359" t="s">
        <v>174</v>
      </c>
      <c r="B7" s="388"/>
      <c r="C7" s="356">
        <v>199.95</v>
      </c>
      <c r="D7" s="357">
        <v>19</v>
      </c>
      <c r="E7" s="356">
        <f t="shared" si="1"/>
        <v>3799.0499999999997</v>
      </c>
      <c r="F7" s="358" t="s">
        <v>109</v>
      </c>
      <c r="G7" s="373" t="str">
        <f t="shared" si="0"/>
        <v>-</v>
      </c>
    </row>
    <row r="8" spans="1:8" ht="63.75" x14ac:dyDescent="0.2">
      <c r="A8" s="359" t="s">
        <v>159</v>
      </c>
      <c r="B8" s="390"/>
      <c r="C8" s="356">
        <v>69</v>
      </c>
      <c r="D8" s="357">
        <v>28</v>
      </c>
      <c r="E8" s="356">
        <f t="shared" si="1"/>
        <v>1932</v>
      </c>
      <c r="F8" s="358" t="s">
        <v>109</v>
      </c>
      <c r="G8" s="373" t="str">
        <f t="shared" si="0"/>
        <v>-</v>
      </c>
    </row>
    <row r="9" spans="1:8" ht="16.5" x14ac:dyDescent="0.2">
      <c r="A9" s="361" t="s">
        <v>160</v>
      </c>
      <c r="B9" s="390"/>
      <c r="C9" s="356">
        <v>64.36</v>
      </c>
      <c r="D9" s="357">
        <v>7</v>
      </c>
      <c r="E9" s="356">
        <f t="shared" si="1"/>
        <v>450.52</v>
      </c>
      <c r="F9" s="358" t="s">
        <v>109</v>
      </c>
      <c r="G9" s="373" t="str">
        <f t="shared" si="0"/>
        <v>-</v>
      </c>
    </row>
    <row r="10" spans="1:8" ht="17.25" thickBot="1" x14ac:dyDescent="0.25">
      <c r="A10" s="361" t="s">
        <v>161</v>
      </c>
      <c r="B10" s="391"/>
      <c r="C10" s="356">
        <v>111.13</v>
      </c>
      <c r="D10" s="357">
        <v>2</v>
      </c>
      <c r="E10" s="356">
        <f t="shared" si="1"/>
        <v>222.26</v>
      </c>
      <c r="F10" s="358" t="s">
        <v>109</v>
      </c>
      <c r="G10" s="373" t="str">
        <f t="shared" si="0"/>
        <v>-</v>
      </c>
    </row>
    <row r="11" spans="1:8" ht="16.5" x14ac:dyDescent="0.25">
      <c r="A11" s="361" t="s">
        <v>162</v>
      </c>
      <c r="B11" s="369"/>
      <c r="C11" s="356">
        <v>222.7</v>
      </c>
      <c r="D11" s="357">
        <v>6</v>
      </c>
      <c r="E11" s="356">
        <f t="shared" si="1"/>
        <v>1336.1999999999998</v>
      </c>
      <c r="F11" s="358" t="s">
        <v>109</v>
      </c>
      <c r="G11" s="373" t="str">
        <f t="shared" si="0"/>
        <v>-</v>
      </c>
      <c r="H11"/>
    </row>
    <row r="12" spans="1:8" ht="16.5" x14ac:dyDescent="0.25">
      <c r="A12" s="361" t="s">
        <v>175</v>
      </c>
      <c r="B12" s="369"/>
      <c r="C12" s="356">
        <v>200.89</v>
      </c>
      <c r="D12" s="357">
        <v>5</v>
      </c>
      <c r="E12" s="356">
        <f t="shared" si="1"/>
        <v>1004.4499999999999</v>
      </c>
      <c r="F12" s="358" t="s">
        <v>109</v>
      </c>
      <c r="G12" s="373" t="str">
        <f t="shared" si="0"/>
        <v>-</v>
      </c>
    </row>
    <row r="13" spans="1:8" ht="16.5" x14ac:dyDescent="0.2">
      <c r="A13" s="361" t="s">
        <v>163</v>
      </c>
      <c r="B13" s="341"/>
      <c r="C13" s="356">
        <v>73.73</v>
      </c>
      <c r="D13" s="357">
        <v>95</v>
      </c>
      <c r="E13" s="356">
        <f t="shared" si="1"/>
        <v>7004.35</v>
      </c>
      <c r="F13" s="358" t="s">
        <v>109</v>
      </c>
      <c r="G13" s="373" t="str">
        <f t="shared" si="0"/>
        <v>-</v>
      </c>
      <c r="H13"/>
    </row>
    <row r="14" spans="1:8" ht="16.5" x14ac:dyDescent="0.2">
      <c r="A14" s="359" t="s">
        <v>176</v>
      </c>
      <c r="B14" s="341"/>
      <c r="C14" s="356">
        <v>23.12</v>
      </c>
      <c r="D14" s="357">
        <v>10</v>
      </c>
      <c r="E14" s="356">
        <f t="shared" si="1"/>
        <v>231.20000000000002</v>
      </c>
      <c r="F14" s="358" t="s">
        <v>109</v>
      </c>
      <c r="G14" s="373" t="str">
        <f t="shared" si="0"/>
        <v>-</v>
      </c>
    </row>
    <row r="15" spans="1:8" ht="63.75" x14ac:dyDescent="0.2">
      <c r="A15" s="355" t="s">
        <v>112</v>
      </c>
      <c r="B15" s="341"/>
      <c r="C15" s="356">
        <v>35</v>
      </c>
      <c r="D15" s="357">
        <v>41</v>
      </c>
      <c r="E15" s="356">
        <f t="shared" si="1"/>
        <v>1435</v>
      </c>
      <c r="F15" s="358" t="s">
        <v>109</v>
      </c>
      <c r="G15" s="373" t="str">
        <f t="shared" si="0"/>
        <v>-</v>
      </c>
    </row>
    <row r="16" spans="1:8" ht="64.5" thickBot="1" x14ac:dyDescent="0.25">
      <c r="A16" s="379" t="s">
        <v>113</v>
      </c>
      <c r="B16" s="341"/>
      <c r="C16" s="362">
        <v>40</v>
      </c>
      <c r="D16" s="380">
        <v>10</v>
      </c>
      <c r="E16" s="362">
        <f t="shared" si="1"/>
        <v>400</v>
      </c>
      <c r="F16" s="363" t="s">
        <v>109</v>
      </c>
      <c r="G16" s="374" t="str">
        <f t="shared" si="0"/>
        <v>-</v>
      </c>
    </row>
    <row r="17" spans="1:7" ht="14.25" thickBot="1" x14ac:dyDescent="0.3">
      <c r="A17" s="369"/>
      <c r="B17" s="341"/>
      <c r="C17" s="375"/>
      <c r="D17" s="369"/>
      <c r="E17" s="371"/>
      <c r="F17" s="369"/>
      <c r="G17" s="369"/>
    </row>
    <row r="18" spans="1:7" ht="19.5" thickBot="1" x14ac:dyDescent="0.35">
      <c r="A18" s="369"/>
      <c r="B18" s="341"/>
      <c r="C18" s="568" t="s">
        <v>114</v>
      </c>
      <c r="D18" s="569"/>
      <c r="E18" s="367">
        <f>SUM(E2:E16)</f>
        <v>33005.03</v>
      </c>
      <c r="F18" s="369"/>
      <c r="G18" s="369"/>
    </row>
    <row r="19" spans="1:7" x14ac:dyDescent="0.2">
      <c r="A19" s="341"/>
      <c r="B19" s="341"/>
      <c r="C19" s="342"/>
      <c r="D19" s="341"/>
      <c r="E19" s="343"/>
      <c r="F19" s="343"/>
      <c r="G19" s="341"/>
    </row>
    <row r="20" spans="1:7" ht="15.75" customHeight="1" x14ac:dyDescent="0.2">
      <c r="A20" s="341"/>
      <c r="B20" s="341"/>
      <c r="C20" s="341"/>
      <c r="D20" s="341"/>
      <c r="E20" s="341"/>
      <c r="F20" s="341"/>
      <c r="G20" s="341"/>
    </row>
    <row r="21" spans="1:7" x14ac:dyDescent="0.2">
      <c r="A21" s="397"/>
      <c r="B21" s="341"/>
      <c r="C21" s="341"/>
      <c r="D21" s="341"/>
      <c r="E21" s="341"/>
      <c r="F21" s="341"/>
      <c r="G21" s="341"/>
    </row>
    <row r="22" spans="1:7" x14ac:dyDescent="0.2">
      <c r="A22" s="341"/>
      <c r="B22" s="341"/>
      <c r="C22" s="341"/>
      <c r="D22" s="341"/>
      <c r="E22" s="341"/>
      <c r="F22" s="341"/>
      <c r="G22" s="341"/>
    </row>
    <row r="23" spans="1:7" x14ac:dyDescent="0.2">
      <c r="A23" s="341"/>
      <c r="B23" s="341"/>
      <c r="C23" s="341"/>
      <c r="D23" s="341"/>
      <c r="E23" s="341"/>
      <c r="F23" s="341"/>
      <c r="G23" s="341"/>
    </row>
    <row r="24" spans="1:7" x14ac:dyDescent="0.2">
      <c r="A24" s="341"/>
      <c r="B24" s="341"/>
      <c r="C24" s="341"/>
      <c r="D24" s="341"/>
      <c r="E24" s="341"/>
      <c r="F24" s="341"/>
      <c r="G24" s="341"/>
    </row>
    <row r="25" spans="1:7" x14ac:dyDescent="0.2">
      <c r="A25" s="341"/>
      <c r="B25" s="341"/>
      <c r="C25" s="341"/>
      <c r="D25" s="341"/>
      <c r="E25" s="341"/>
      <c r="F25" s="341"/>
      <c r="G25" s="341"/>
    </row>
    <row r="26" spans="1:7" x14ac:dyDescent="0.2">
      <c r="A26" s="341"/>
      <c r="B26" s="341"/>
      <c r="C26" s="341"/>
      <c r="D26" s="341"/>
      <c r="E26" s="341"/>
      <c r="F26" s="341"/>
      <c r="G26" s="341"/>
    </row>
    <row r="27" spans="1:7" x14ac:dyDescent="0.2">
      <c r="B27" s="341"/>
      <c r="E27"/>
      <c r="F27"/>
    </row>
    <row r="28" spans="1:7" x14ac:dyDescent="0.2">
      <c r="B28" s="341"/>
    </row>
  </sheetData>
  <mergeCells count="1">
    <mergeCell ref="C18:D18"/>
  </mergeCells>
  <conditionalFormatting sqref="A15:A16">
    <cfRule type="expression" dxfId="32" priority="10" stopIfTrue="1">
      <formula>#REF!=1</formula>
    </cfRule>
  </conditionalFormatting>
  <conditionalFormatting sqref="A15">
    <cfRule type="expression" dxfId="31" priority="11" stopIfTrue="1">
      <formula>#REF!=1</formula>
    </cfRule>
  </conditionalFormatting>
  <conditionalFormatting sqref="B2 B5:B7">
    <cfRule type="expression" dxfId="30" priority="9" stopIfTrue="1">
      <formula>#REF!=1</formula>
    </cfRule>
  </conditionalFormatting>
  <conditionalFormatting sqref="B3:B4">
    <cfRule type="expression" dxfId="29" priority="8" stopIfTrue="1">
      <formula>#REF!=1</formula>
    </cfRule>
  </conditionalFormatting>
  <conditionalFormatting sqref="B9">
    <cfRule type="expression" dxfId="28" priority="7" stopIfTrue="1">
      <formula>#REF!=1</formula>
    </cfRule>
  </conditionalFormatting>
  <conditionalFormatting sqref="B8">
    <cfRule type="expression" dxfId="27" priority="6" stopIfTrue="1">
      <formula>#REF!=1</formula>
    </cfRule>
  </conditionalFormatting>
  <conditionalFormatting sqref="B10">
    <cfRule type="expression" dxfId="26" priority="5" stopIfTrue="1">
      <formula>#REF!=1</formula>
    </cfRule>
  </conditionalFormatting>
  <conditionalFormatting sqref="A5:A6">
    <cfRule type="expression" dxfId="25" priority="4" stopIfTrue="1">
      <formula>#REF!=1</formula>
    </cfRule>
  </conditionalFormatting>
  <conditionalFormatting sqref="A7">
    <cfRule type="expression" dxfId="24" priority="3" stopIfTrue="1">
      <formula>#REF!=1</formula>
    </cfRule>
  </conditionalFormatting>
  <conditionalFormatting sqref="A9:A14">
    <cfRule type="expression" dxfId="23" priority="2" stopIfTrue="1">
      <formula>#REF!=1</formula>
    </cfRule>
  </conditionalFormatting>
  <conditionalFormatting sqref="A8">
    <cfRule type="expression" dxfId="22" priority="1" stopIfTrue="1">
      <formula>#REF!=1</formula>
    </cfRule>
  </conditionalFormatting>
  <dataValidations count="1">
    <dataValidation type="list" allowBlank="1" showInputMessage="1" showErrorMessage="1" sqref="B2:B10" xr:uid="{CA299B1F-A321-4671-9F91-A9E55F0E95D8}">
      <formula1>$H$2:$H$4</formula1>
    </dataValidation>
  </dataValidations>
  <pageMargins left="0.25" right="0.25" top="0.75" bottom="0.75" header="0.3" footer="0.3"/>
  <pageSetup paperSize="9" scale="9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9A219-E0C5-4CBB-8D15-1F2E529D234C}">
  <sheetPr>
    <tabColor rgb="FFFF0000"/>
    <pageSetUpPr fitToPage="1"/>
  </sheetPr>
  <dimension ref="A1:K31"/>
  <sheetViews>
    <sheetView topLeftCell="A2" zoomScaleNormal="100" workbookViewId="0">
      <selection activeCell="D5" sqref="D5"/>
    </sheetView>
  </sheetViews>
  <sheetFormatPr baseColWidth="10" defaultColWidth="72.140625" defaultRowHeight="12.75" x14ac:dyDescent="0.2"/>
  <cols>
    <col min="1" max="1" width="82.7109375" customWidth="1"/>
    <col min="2" max="2" width="28.28515625" hidden="1" customWidth="1"/>
    <col min="3" max="7" width="16.7109375" style="325" customWidth="1"/>
    <col min="8" max="8" width="16.7109375" customWidth="1"/>
    <col min="9" max="9" width="20.7109375" style="326" customWidth="1"/>
    <col min="10" max="10" width="16.7109375" style="326" customWidth="1"/>
    <col min="11" max="11" width="16.7109375" customWidth="1"/>
  </cols>
  <sheetData>
    <row r="1" spans="1:11" ht="99" x14ac:dyDescent="0.2">
      <c r="A1" s="351" t="s">
        <v>164</v>
      </c>
      <c r="B1" s="392" t="s">
        <v>94</v>
      </c>
      <c r="C1" s="418" t="s">
        <v>151</v>
      </c>
      <c r="D1" s="425" t="s">
        <v>177</v>
      </c>
      <c r="E1" s="426" t="s">
        <v>152</v>
      </c>
      <c r="F1" s="426" t="s">
        <v>153</v>
      </c>
      <c r="G1" s="419" t="s">
        <v>154</v>
      </c>
      <c r="H1" s="352" t="s">
        <v>96</v>
      </c>
      <c r="I1" s="353" t="s">
        <v>97</v>
      </c>
      <c r="J1" s="376" t="s">
        <v>165</v>
      </c>
      <c r="K1" s="377" t="s">
        <v>99</v>
      </c>
    </row>
    <row r="2" spans="1:11" ht="48" x14ac:dyDescent="0.2">
      <c r="A2" s="355" t="s">
        <v>127</v>
      </c>
      <c r="B2" s="388" t="s">
        <v>106</v>
      </c>
      <c r="C2" s="423">
        <v>457</v>
      </c>
      <c r="D2" s="423">
        <v>436.05</v>
      </c>
      <c r="E2" s="423"/>
      <c r="F2" s="423"/>
      <c r="G2" s="356">
        <v>440</v>
      </c>
      <c r="H2" s="357">
        <v>350</v>
      </c>
      <c r="I2" s="356">
        <f>G2*H2</f>
        <v>154000</v>
      </c>
      <c r="J2" s="378" t="s">
        <v>101</v>
      </c>
      <c r="K2" s="373" t="str">
        <f t="shared" ref="K2:K14" si="0">"-"</f>
        <v>-</v>
      </c>
    </row>
    <row r="3" spans="1:11" ht="111" x14ac:dyDescent="0.2">
      <c r="A3" s="355" t="s">
        <v>128</v>
      </c>
      <c r="B3" s="388"/>
      <c r="C3" s="423">
        <v>48.76</v>
      </c>
      <c r="D3" s="423">
        <v>40.28</v>
      </c>
      <c r="E3" s="423"/>
      <c r="F3" s="423"/>
      <c r="G3" s="356">
        <v>45</v>
      </c>
      <c r="H3" s="382">
        <f>H2*0.5</f>
        <v>175</v>
      </c>
      <c r="I3" s="356">
        <f t="shared" ref="I3:I14" si="1">G3*H3</f>
        <v>7875</v>
      </c>
      <c r="J3" s="378" t="s">
        <v>101</v>
      </c>
      <c r="K3" s="373" t="str">
        <f t="shared" si="0"/>
        <v>-</v>
      </c>
    </row>
    <row r="4" spans="1:11" ht="48" x14ac:dyDescent="0.2">
      <c r="A4" s="359" t="s">
        <v>129</v>
      </c>
      <c r="B4" s="389" t="s">
        <v>106</v>
      </c>
      <c r="C4" s="423">
        <v>458</v>
      </c>
      <c r="D4" s="423">
        <v>444.25</v>
      </c>
      <c r="E4" s="423"/>
      <c r="F4" s="423"/>
      <c r="G4" s="356">
        <v>450</v>
      </c>
      <c r="H4" s="357">
        <v>15</v>
      </c>
      <c r="I4" s="356">
        <f t="shared" si="1"/>
        <v>6750</v>
      </c>
      <c r="J4" s="378" t="s">
        <v>101</v>
      </c>
      <c r="K4" s="373" t="str">
        <f t="shared" si="0"/>
        <v>-</v>
      </c>
    </row>
    <row r="5" spans="1:11" ht="111" x14ac:dyDescent="0.2">
      <c r="A5" s="359" t="s">
        <v>130</v>
      </c>
      <c r="B5" s="389"/>
      <c r="C5" s="423">
        <v>37.19</v>
      </c>
      <c r="D5" s="423">
        <v>31.33</v>
      </c>
      <c r="E5" s="423"/>
      <c r="F5" s="423"/>
      <c r="G5" s="356">
        <v>35</v>
      </c>
      <c r="H5" s="382">
        <f>H4*0.5</f>
        <v>7.5</v>
      </c>
      <c r="I5" s="356">
        <f t="shared" si="1"/>
        <v>262.5</v>
      </c>
      <c r="J5" s="378" t="s">
        <v>101</v>
      </c>
      <c r="K5" s="373" t="str">
        <f t="shared" si="0"/>
        <v>-</v>
      </c>
    </row>
    <row r="6" spans="1:11" ht="48" x14ac:dyDescent="0.2">
      <c r="A6" s="355" t="s">
        <v>131</v>
      </c>
      <c r="B6" s="390" t="s">
        <v>102</v>
      </c>
      <c r="C6" s="423">
        <v>854.62</v>
      </c>
      <c r="D6" s="423">
        <v>832.72</v>
      </c>
      <c r="E6" s="423"/>
      <c r="F6" s="423"/>
      <c r="G6" s="356">
        <v>850</v>
      </c>
      <c r="H6" s="357">
        <v>10</v>
      </c>
      <c r="I6" s="356">
        <f t="shared" si="1"/>
        <v>8500</v>
      </c>
      <c r="J6" s="378" t="s">
        <v>101</v>
      </c>
      <c r="K6" s="373" t="str">
        <f t="shared" si="0"/>
        <v>-</v>
      </c>
    </row>
    <row r="7" spans="1:11" ht="39" customHeight="1" x14ac:dyDescent="0.2">
      <c r="A7" s="360" t="s">
        <v>132</v>
      </c>
      <c r="B7" s="390" t="s">
        <v>102</v>
      </c>
      <c r="C7" s="423"/>
      <c r="D7" s="423"/>
      <c r="E7" s="423"/>
      <c r="F7" s="423"/>
      <c r="G7" s="356">
        <v>8</v>
      </c>
      <c r="H7" s="357">
        <v>10</v>
      </c>
      <c r="I7" s="356">
        <f t="shared" si="1"/>
        <v>80</v>
      </c>
      <c r="J7" s="378" t="s">
        <v>101</v>
      </c>
      <c r="K7" s="373"/>
    </row>
    <row r="8" spans="1:11" ht="136.5" customHeight="1" x14ac:dyDescent="0.2">
      <c r="A8" s="355" t="s">
        <v>133</v>
      </c>
      <c r="B8" s="388" t="s">
        <v>102</v>
      </c>
      <c r="C8" s="423">
        <v>1075.31</v>
      </c>
      <c r="D8" s="423">
        <v>1038.03</v>
      </c>
      <c r="E8" s="423"/>
      <c r="F8" s="423"/>
      <c r="G8" s="356">
        <v>1100</v>
      </c>
      <c r="H8" s="357">
        <v>12</v>
      </c>
      <c r="I8" s="356">
        <f t="shared" si="1"/>
        <v>13200</v>
      </c>
      <c r="J8" s="378" t="s">
        <v>101</v>
      </c>
      <c r="K8" s="373" t="str">
        <f t="shared" si="0"/>
        <v>-</v>
      </c>
    </row>
    <row r="9" spans="1:11" ht="32.25" x14ac:dyDescent="0.2">
      <c r="A9" s="359" t="s">
        <v>134</v>
      </c>
      <c r="B9" s="388" t="s">
        <v>102</v>
      </c>
      <c r="C9" s="423"/>
      <c r="D9" s="423">
        <v>5</v>
      </c>
      <c r="E9" s="423"/>
      <c r="F9" s="423"/>
      <c r="G9" s="356">
        <v>5</v>
      </c>
      <c r="H9" s="357">
        <v>12</v>
      </c>
      <c r="I9" s="356">
        <f t="shared" si="1"/>
        <v>60</v>
      </c>
      <c r="J9" s="378" t="s">
        <v>101</v>
      </c>
      <c r="K9" s="373"/>
    </row>
    <row r="10" spans="1:11" ht="102" customHeight="1" x14ac:dyDescent="0.2">
      <c r="A10" s="359" t="s">
        <v>135</v>
      </c>
      <c r="B10" s="390" t="s">
        <v>104</v>
      </c>
      <c r="C10" s="423">
        <v>427</v>
      </c>
      <c r="D10" s="423">
        <v>394</v>
      </c>
      <c r="E10" s="423"/>
      <c r="F10" s="423"/>
      <c r="G10" s="356">
        <v>400</v>
      </c>
      <c r="H10" s="357">
        <v>36</v>
      </c>
      <c r="I10" s="356">
        <f t="shared" si="1"/>
        <v>14400</v>
      </c>
      <c r="J10" s="378" t="s">
        <v>101</v>
      </c>
      <c r="K10" s="373" t="str">
        <f t="shared" si="0"/>
        <v>-</v>
      </c>
    </row>
    <row r="11" spans="1:11" ht="32.25" x14ac:dyDescent="0.2">
      <c r="A11" s="359" t="s">
        <v>136</v>
      </c>
      <c r="B11" s="390" t="s">
        <v>104</v>
      </c>
      <c r="C11" s="423"/>
      <c r="D11" s="423">
        <v>5</v>
      </c>
      <c r="E11" s="423"/>
      <c r="F11" s="423"/>
      <c r="G11" s="356">
        <v>5</v>
      </c>
      <c r="H11" s="357">
        <f>H10*0.5</f>
        <v>18</v>
      </c>
      <c r="I11" s="356">
        <f t="shared" si="1"/>
        <v>90</v>
      </c>
      <c r="J11" s="378" t="s">
        <v>101</v>
      </c>
      <c r="K11" s="373"/>
    </row>
    <row r="12" spans="1:11" ht="63.75" x14ac:dyDescent="0.2">
      <c r="A12" s="355" t="s">
        <v>112</v>
      </c>
      <c r="B12" s="390"/>
      <c r="C12" s="423">
        <v>35</v>
      </c>
      <c r="D12" s="423"/>
      <c r="E12" s="423"/>
      <c r="F12" s="423"/>
      <c r="G12" s="356">
        <v>35</v>
      </c>
      <c r="H12" s="382">
        <f>(H10+H8+H6+H4+H2)*0.05</f>
        <v>21.150000000000002</v>
      </c>
      <c r="I12" s="356">
        <f t="shared" si="1"/>
        <v>740.25000000000011</v>
      </c>
      <c r="J12" s="378" t="s">
        <v>109</v>
      </c>
      <c r="K12" s="373" t="str">
        <f t="shared" si="0"/>
        <v>-</v>
      </c>
    </row>
    <row r="13" spans="1:11" ht="64.5" thickBot="1" x14ac:dyDescent="0.25">
      <c r="A13" s="355" t="s">
        <v>113</v>
      </c>
      <c r="B13" s="391"/>
      <c r="C13" s="423">
        <v>40</v>
      </c>
      <c r="D13" s="423"/>
      <c r="E13" s="423"/>
      <c r="F13" s="423"/>
      <c r="G13" s="356">
        <v>40</v>
      </c>
      <c r="H13" s="382">
        <f>(H10+H8+H6+H4+H2)*0.05</f>
        <v>21.150000000000002</v>
      </c>
      <c r="I13" s="356">
        <f t="shared" si="1"/>
        <v>846.00000000000011</v>
      </c>
      <c r="J13" s="378" t="s">
        <v>109</v>
      </c>
      <c r="K13" s="373" t="str">
        <f t="shared" si="0"/>
        <v>-</v>
      </c>
    </row>
    <row r="14" spans="1:11" ht="111.75" thickBot="1" x14ac:dyDescent="0.3">
      <c r="A14" s="409" t="s">
        <v>178</v>
      </c>
      <c r="B14" s="404"/>
      <c r="C14" s="427">
        <v>30</v>
      </c>
      <c r="D14" s="427"/>
      <c r="E14" s="427"/>
      <c r="F14" s="427"/>
      <c r="G14" s="427">
        <v>15</v>
      </c>
      <c r="H14" s="428">
        <f>(H10+H8+H6+H2+H4)*0.5</f>
        <v>211.5</v>
      </c>
      <c r="I14" s="427">
        <f t="shared" si="1"/>
        <v>3172.5</v>
      </c>
      <c r="J14" s="429" t="s">
        <v>101</v>
      </c>
      <c r="K14" s="430" t="str">
        <f t="shared" si="0"/>
        <v>-</v>
      </c>
    </row>
    <row r="15" spans="1:11" ht="81" thickBot="1" x14ac:dyDescent="0.3">
      <c r="A15" s="416" t="s">
        <v>138</v>
      </c>
      <c r="B15" s="404"/>
      <c r="C15" s="399"/>
      <c r="D15" s="399"/>
      <c r="E15" s="399"/>
      <c r="F15" s="399"/>
      <c r="G15" s="399"/>
      <c r="H15" s="400" t="s">
        <v>139</v>
      </c>
      <c r="I15" s="399"/>
      <c r="J15" s="431"/>
      <c r="K15" s="431"/>
    </row>
    <row r="16" spans="1:11" ht="19.5" thickBot="1" x14ac:dyDescent="0.35">
      <c r="A16" s="366"/>
      <c r="B16" s="341"/>
      <c r="C16" s="568" t="s">
        <v>114</v>
      </c>
      <c r="D16" s="570"/>
      <c r="E16" s="570"/>
      <c r="F16" s="570"/>
      <c r="G16" s="570"/>
      <c r="H16" s="569"/>
      <c r="I16" s="367">
        <f>SUM(I2:I14)</f>
        <v>209976.25</v>
      </c>
      <c r="J16" s="383"/>
      <c r="K16" s="366"/>
    </row>
    <row r="17" spans="1:11" x14ac:dyDescent="0.2">
      <c r="A17" s="341"/>
      <c r="B17" s="341"/>
      <c r="C17" s="342"/>
      <c r="D17" s="342"/>
      <c r="E17" s="342"/>
      <c r="F17" s="342"/>
      <c r="G17" s="342"/>
      <c r="H17" s="341"/>
      <c r="I17" s="343"/>
      <c r="J17" s="341"/>
      <c r="K17" s="341"/>
    </row>
    <row r="18" spans="1:11" x14ac:dyDescent="0.2">
      <c r="A18" s="341"/>
      <c r="B18" s="341"/>
      <c r="C18" s="342"/>
      <c r="D18" s="342"/>
      <c r="E18" s="342"/>
      <c r="F18" s="342"/>
      <c r="G18" s="342"/>
      <c r="H18" s="341"/>
      <c r="I18" s="343"/>
      <c r="J18" s="341"/>
      <c r="K18" s="341"/>
    </row>
    <row r="19" spans="1:11" x14ac:dyDescent="0.2">
      <c r="A19" s="341"/>
      <c r="B19" s="341"/>
      <c r="C19" s="342"/>
      <c r="D19" s="342"/>
      <c r="E19" s="342"/>
      <c r="F19" s="342"/>
      <c r="G19" s="342"/>
      <c r="H19" s="341"/>
      <c r="I19" s="343"/>
      <c r="J19" s="341"/>
      <c r="K19" s="341"/>
    </row>
    <row r="20" spans="1:11" x14ac:dyDescent="0.2">
      <c r="A20" s="341"/>
      <c r="B20" s="341"/>
      <c r="C20" s="342"/>
      <c r="D20" s="342"/>
      <c r="E20" s="342"/>
      <c r="F20" s="342"/>
      <c r="G20" s="342"/>
      <c r="H20" s="341"/>
      <c r="I20" s="343"/>
      <c r="J20" s="341"/>
      <c r="K20" s="341"/>
    </row>
    <row r="21" spans="1:11" x14ac:dyDescent="0.2">
      <c r="A21" s="341"/>
      <c r="B21" s="341"/>
      <c r="C21" s="342"/>
      <c r="D21" s="342"/>
      <c r="E21" s="342"/>
      <c r="F21" s="342"/>
      <c r="G21" s="342"/>
      <c r="H21" s="341"/>
      <c r="I21" s="343"/>
      <c r="J21" s="341"/>
      <c r="K21" s="341"/>
    </row>
    <row r="22" spans="1:11" x14ac:dyDescent="0.2">
      <c r="A22" s="341"/>
      <c r="B22" s="341"/>
      <c r="C22" s="342"/>
      <c r="D22" s="342"/>
      <c r="E22" s="342"/>
      <c r="F22" s="342"/>
      <c r="G22" s="342"/>
      <c r="H22" s="341"/>
      <c r="I22" s="343"/>
      <c r="J22" s="341"/>
      <c r="K22" s="341"/>
    </row>
    <row r="23" spans="1:11" x14ac:dyDescent="0.2">
      <c r="A23" s="341"/>
      <c r="B23" s="341"/>
      <c r="C23" s="342"/>
      <c r="D23" s="342"/>
      <c r="E23" s="342"/>
      <c r="F23" s="342"/>
      <c r="G23" s="342"/>
      <c r="H23" s="341"/>
      <c r="I23" s="343"/>
      <c r="J23" s="341"/>
      <c r="K23" s="341"/>
    </row>
    <row r="24" spans="1:11" x14ac:dyDescent="0.2">
      <c r="A24" s="341"/>
      <c r="B24" s="341"/>
      <c r="C24" s="342"/>
      <c r="D24" s="342"/>
      <c r="E24" s="342"/>
      <c r="F24" s="342"/>
      <c r="G24" s="342"/>
      <c r="H24" s="341"/>
      <c r="I24" s="343"/>
      <c r="J24" s="341"/>
      <c r="K24" s="341"/>
    </row>
    <row r="25" spans="1:11" x14ac:dyDescent="0.2">
      <c r="A25" s="341"/>
      <c r="B25" s="341"/>
      <c r="C25" s="342"/>
      <c r="D25" s="342"/>
      <c r="E25" s="342"/>
      <c r="F25" s="342"/>
      <c r="G25" s="342"/>
      <c r="H25" s="341"/>
      <c r="I25" s="343"/>
      <c r="J25" s="341"/>
      <c r="K25" s="341"/>
    </row>
    <row r="26" spans="1:11" x14ac:dyDescent="0.2">
      <c r="A26" s="341"/>
      <c r="B26" s="341"/>
      <c r="C26" s="342"/>
      <c r="D26" s="342"/>
      <c r="E26" s="342"/>
      <c r="F26" s="342"/>
      <c r="G26" s="342"/>
      <c r="H26" s="341"/>
      <c r="I26" s="343"/>
      <c r="J26" s="341"/>
      <c r="K26" s="341"/>
    </row>
    <row r="27" spans="1:11" x14ac:dyDescent="0.2">
      <c r="A27" s="341"/>
      <c r="B27" s="341"/>
      <c r="C27" s="342"/>
      <c r="D27" s="342"/>
      <c r="E27" s="342"/>
      <c r="F27" s="342"/>
      <c r="G27" s="342"/>
      <c r="H27" s="341"/>
      <c r="I27" s="343"/>
      <c r="J27" s="341"/>
      <c r="K27" s="341"/>
    </row>
    <row r="28" spans="1:11" x14ac:dyDescent="0.2">
      <c r="A28" s="341"/>
      <c r="B28" s="341"/>
    </row>
    <row r="29" spans="1:11" x14ac:dyDescent="0.2">
      <c r="A29" s="341"/>
      <c r="B29" s="341"/>
    </row>
    <row r="30" spans="1:11" x14ac:dyDescent="0.2">
      <c r="B30" s="341"/>
    </row>
    <row r="31" spans="1:11" x14ac:dyDescent="0.2">
      <c r="B31" s="341"/>
    </row>
  </sheetData>
  <mergeCells count="1">
    <mergeCell ref="C16:H16"/>
  </mergeCells>
  <phoneticPr fontId="29" type="noConversion"/>
  <conditionalFormatting sqref="A2 A14 A10 A5:A8">
    <cfRule type="expression" dxfId="21" priority="13" stopIfTrue="1">
      <formula>#REF!=1</formula>
    </cfRule>
  </conditionalFormatting>
  <conditionalFormatting sqref="A3:A4">
    <cfRule type="expression" dxfId="20" priority="12" stopIfTrue="1">
      <formula>#REF!=1</formula>
    </cfRule>
  </conditionalFormatting>
  <conditionalFormatting sqref="A13">
    <cfRule type="expression" dxfId="19" priority="11" stopIfTrue="1">
      <formula>#REF!=1</formula>
    </cfRule>
  </conditionalFormatting>
  <conditionalFormatting sqref="A12 B5:B9">
    <cfRule type="expression" dxfId="18" priority="10" stopIfTrue="1">
      <formula>#REF!=1</formula>
    </cfRule>
  </conditionalFormatting>
  <conditionalFormatting sqref="B2">
    <cfRule type="expression" dxfId="17" priority="9" stopIfTrue="1">
      <formula>#REF!=1</formula>
    </cfRule>
  </conditionalFormatting>
  <conditionalFormatting sqref="B3:B4">
    <cfRule type="expression" dxfId="16" priority="8" stopIfTrue="1">
      <formula>#REF!=1</formula>
    </cfRule>
  </conditionalFormatting>
  <conditionalFormatting sqref="B12">
    <cfRule type="expression" dxfId="15" priority="7" stopIfTrue="1">
      <formula>#REF!=1</formula>
    </cfRule>
  </conditionalFormatting>
  <conditionalFormatting sqref="B10:B11">
    <cfRule type="expression" dxfId="14" priority="6" stopIfTrue="1">
      <formula>#REF!=1</formula>
    </cfRule>
  </conditionalFormatting>
  <conditionalFormatting sqref="B13">
    <cfRule type="expression" dxfId="13" priority="5" stopIfTrue="1">
      <formula>#REF!=1</formula>
    </cfRule>
  </conditionalFormatting>
  <conditionalFormatting sqref="A9">
    <cfRule type="expression" dxfId="12" priority="4" stopIfTrue="1">
      <formula>#REF!=1</formula>
    </cfRule>
  </conditionalFormatting>
  <conditionalFormatting sqref="A11">
    <cfRule type="expression" dxfId="11" priority="3" stopIfTrue="1">
      <formula>#REF!=1</formula>
    </cfRule>
  </conditionalFormatting>
  <conditionalFormatting sqref="A15">
    <cfRule type="expression" dxfId="10" priority="2" stopIfTrue="1">
      <formula>#REF!=1</formula>
    </cfRule>
  </conditionalFormatting>
  <dataValidations count="1">
    <dataValidation type="list" allowBlank="1" showInputMessage="1" showErrorMessage="1" sqref="B2:B13" xr:uid="{4C52DEE9-84FB-4E74-B8C8-7C0EF71F5BE7}">
      <formula1>#REF!</formula1>
    </dataValidation>
  </dataValidations>
  <pageMargins left="0.7" right="0.7" top="0.75" bottom="0.75" header="0.3" footer="0.3"/>
  <pageSetup paperSize="9" scale="6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09AB7-04E9-4DC1-A525-D3E8681DE4CB}">
  <sheetPr>
    <tabColor rgb="FFFFFF00"/>
    <pageSetUpPr fitToPage="1"/>
  </sheetPr>
  <dimension ref="A1:L30"/>
  <sheetViews>
    <sheetView topLeftCell="A6" zoomScaleNormal="100" workbookViewId="0">
      <selection activeCell="D5" sqref="D5"/>
    </sheetView>
  </sheetViews>
  <sheetFormatPr baseColWidth="10" defaultColWidth="72.140625" defaultRowHeight="12.75" x14ac:dyDescent="0.2"/>
  <cols>
    <col min="1" max="1" width="82.7109375" customWidth="1"/>
    <col min="2" max="2" width="31.42578125" hidden="1" customWidth="1"/>
    <col min="3" max="3" width="16.28515625" style="325" customWidth="1"/>
    <col min="4" max="6" width="16.7109375" style="325" customWidth="1"/>
    <col min="7" max="7" width="16.28515625" style="325" customWidth="1"/>
    <col min="8" max="8" width="15.42578125" customWidth="1"/>
    <col min="9" max="9" width="18.7109375" style="326" customWidth="1"/>
    <col min="10" max="10" width="17.5703125" style="326" customWidth="1"/>
    <col min="11" max="11" width="17.140625" customWidth="1"/>
    <col min="12" max="12" width="72.140625" style="341" customWidth="1"/>
  </cols>
  <sheetData>
    <row r="1" spans="1:12" ht="99" x14ac:dyDescent="0.2">
      <c r="A1" s="351" t="s">
        <v>164</v>
      </c>
      <c r="B1" s="392" t="s">
        <v>94</v>
      </c>
      <c r="C1" s="418" t="s">
        <v>179</v>
      </c>
      <c r="D1" s="425" t="s">
        <v>177</v>
      </c>
      <c r="E1" s="426" t="s">
        <v>152</v>
      </c>
      <c r="F1" s="426" t="s">
        <v>153</v>
      </c>
      <c r="G1" s="419" t="s">
        <v>154</v>
      </c>
      <c r="H1" s="352" t="s">
        <v>96</v>
      </c>
      <c r="I1" s="353" t="s">
        <v>97</v>
      </c>
      <c r="J1" s="376" t="s">
        <v>170</v>
      </c>
      <c r="K1" s="377" t="s">
        <v>99</v>
      </c>
    </row>
    <row r="2" spans="1:12" ht="126.75" x14ac:dyDescent="0.2">
      <c r="A2" s="360" t="s">
        <v>140</v>
      </c>
      <c r="B2" s="388" t="s">
        <v>102</v>
      </c>
      <c r="C2" s="421">
        <v>468</v>
      </c>
      <c r="D2" s="423">
        <v>535.16999999999996</v>
      </c>
      <c r="E2" s="423">
        <v>525</v>
      </c>
      <c r="F2" s="423">
        <v>536</v>
      </c>
      <c r="G2" s="384">
        <v>540</v>
      </c>
      <c r="H2" s="385">
        <v>69</v>
      </c>
      <c r="I2" s="432">
        <f>G2*H2</f>
        <v>37260</v>
      </c>
      <c r="J2" s="378" t="s">
        <v>101</v>
      </c>
      <c r="K2" s="373" t="str">
        <f t="shared" ref="K2:K12" si="0">"-"</f>
        <v>-</v>
      </c>
      <c r="L2" t="s">
        <v>102</v>
      </c>
    </row>
    <row r="3" spans="1:12" ht="32.25" x14ac:dyDescent="0.2">
      <c r="A3" s="355" t="s">
        <v>141</v>
      </c>
      <c r="B3" s="388" t="s">
        <v>102</v>
      </c>
      <c r="C3" s="421">
        <v>5</v>
      </c>
      <c r="D3" s="423">
        <v>2.34</v>
      </c>
      <c r="E3" s="423"/>
      <c r="F3" s="423"/>
      <c r="G3" s="384">
        <v>2.5</v>
      </c>
      <c r="H3" s="387">
        <v>69</v>
      </c>
      <c r="I3" s="432">
        <f t="shared" ref="I3:I12" si="1">G3*H3</f>
        <v>172.5</v>
      </c>
      <c r="J3" s="378" t="s">
        <v>101</v>
      </c>
      <c r="K3" s="373" t="str">
        <f t="shared" si="0"/>
        <v>-</v>
      </c>
      <c r="L3" t="s">
        <v>104</v>
      </c>
    </row>
    <row r="4" spans="1:12" ht="126.75" x14ac:dyDescent="0.2">
      <c r="A4" s="359" t="s">
        <v>142</v>
      </c>
      <c r="B4" s="389" t="s">
        <v>104</v>
      </c>
      <c r="C4" s="421">
        <v>288</v>
      </c>
      <c r="D4" s="423">
        <v>235.04</v>
      </c>
      <c r="E4" s="423">
        <v>235</v>
      </c>
      <c r="F4" s="423">
        <v>268</v>
      </c>
      <c r="G4" s="384">
        <v>270</v>
      </c>
      <c r="H4" s="385">
        <v>572</v>
      </c>
      <c r="I4" s="432">
        <f t="shared" si="1"/>
        <v>154440</v>
      </c>
      <c r="J4" s="378" t="s">
        <v>101</v>
      </c>
      <c r="K4" s="373" t="str">
        <f t="shared" si="0"/>
        <v>-</v>
      </c>
      <c r="L4" s="341" t="s">
        <v>106</v>
      </c>
    </row>
    <row r="5" spans="1:12" ht="33.75" customHeight="1" x14ac:dyDescent="0.2">
      <c r="A5" s="361" t="s">
        <v>171</v>
      </c>
      <c r="B5" s="389"/>
      <c r="C5" s="421"/>
      <c r="D5" s="423"/>
      <c r="E5" s="423"/>
      <c r="F5" s="423"/>
      <c r="G5" s="384">
        <v>16</v>
      </c>
      <c r="H5" s="387">
        <f>H4*0.6</f>
        <v>343.2</v>
      </c>
      <c r="I5" s="432">
        <f t="shared" si="1"/>
        <v>5491.2</v>
      </c>
      <c r="J5" s="378" t="s">
        <v>101</v>
      </c>
      <c r="K5" s="373"/>
    </row>
    <row r="6" spans="1:12" ht="32.25" x14ac:dyDescent="0.2">
      <c r="A6" s="359" t="s">
        <v>143</v>
      </c>
      <c r="B6" s="389" t="s">
        <v>104</v>
      </c>
      <c r="C6" s="421">
        <v>5</v>
      </c>
      <c r="D6" s="423">
        <v>2.34</v>
      </c>
      <c r="E6" s="423"/>
      <c r="F6" s="423"/>
      <c r="G6" s="384">
        <v>2.5</v>
      </c>
      <c r="H6" s="387">
        <f>H4-H5</f>
        <v>228.8</v>
      </c>
      <c r="I6" s="432">
        <f t="shared" si="1"/>
        <v>572</v>
      </c>
      <c r="J6" s="378" t="s">
        <v>101</v>
      </c>
      <c r="K6" s="373" t="str">
        <f t="shared" si="0"/>
        <v>-</v>
      </c>
    </row>
    <row r="7" spans="1:12" ht="127.5" x14ac:dyDescent="0.2">
      <c r="A7" s="398" t="s">
        <v>180</v>
      </c>
      <c r="B7" s="434" t="s">
        <v>106</v>
      </c>
      <c r="C7" s="435">
        <v>173</v>
      </c>
      <c r="D7" s="399">
        <v>124</v>
      </c>
      <c r="E7" s="399">
        <v>124</v>
      </c>
      <c r="F7" s="436" t="s">
        <v>181</v>
      </c>
      <c r="G7" s="435">
        <v>190</v>
      </c>
      <c r="H7" s="437">
        <v>741</v>
      </c>
      <c r="I7" s="438">
        <f t="shared" si="1"/>
        <v>140790</v>
      </c>
      <c r="J7" s="415" t="s">
        <v>101</v>
      </c>
      <c r="K7" s="402" t="str">
        <f t="shared" si="0"/>
        <v>-</v>
      </c>
    </row>
    <row r="8" spans="1:12" ht="32.25" x14ac:dyDescent="0.2">
      <c r="A8" s="355" t="s">
        <v>145</v>
      </c>
      <c r="B8" s="388" t="s">
        <v>106</v>
      </c>
      <c r="C8" s="421">
        <v>5</v>
      </c>
      <c r="D8" s="423">
        <v>4</v>
      </c>
      <c r="E8" s="423"/>
      <c r="F8" s="423"/>
      <c r="G8" s="384">
        <v>4</v>
      </c>
      <c r="H8" s="387">
        <v>741</v>
      </c>
      <c r="I8" s="432">
        <f t="shared" si="1"/>
        <v>2964</v>
      </c>
      <c r="J8" s="378" t="s">
        <v>101</v>
      </c>
      <c r="K8" s="373" t="str">
        <f t="shared" si="0"/>
        <v>-</v>
      </c>
    </row>
    <row r="9" spans="1:12" ht="158.25" x14ac:dyDescent="0.2">
      <c r="A9" s="398" t="s">
        <v>146</v>
      </c>
      <c r="B9" s="439" t="s">
        <v>106</v>
      </c>
      <c r="C9" s="435"/>
      <c r="D9" s="399"/>
      <c r="E9" s="399"/>
      <c r="F9" s="399"/>
      <c r="G9" s="435">
        <v>450</v>
      </c>
      <c r="H9" s="440"/>
      <c r="I9" s="438">
        <f>G9*H9</f>
        <v>0</v>
      </c>
      <c r="J9" s="415" t="s">
        <v>101</v>
      </c>
      <c r="K9" s="402" t="s">
        <v>147</v>
      </c>
    </row>
    <row r="10" spans="1:12" ht="63.75" x14ac:dyDescent="0.2">
      <c r="A10" s="360" t="s">
        <v>148</v>
      </c>
      <c r="B10" s="390"/>
      <c r="C10" s="421">
        <v>35</v>
      </c>
      <c r="D10" s="423"/>
      <c r="E10" s="423"/>
      <c r="F10" s="423"/>
      <c r="G10" s="384">
        <v>35</v>
      </c>
      <c r="H10" s="387">
        <f>SUM(H2+H4+H7+H9)*0.05</f>
        <v>69.100000000000009</v>
      </c>
      <c r="I10" s="432">
        <f t="shared" si="1"/>
        <v>2418.5000000000005</v>
      </c>
      <c r="J10" s="378" t="s">
        <v>109</v>
      </c>
      <c r="K10" s="373" t="str">
        <f t="shared" si="0"/>
        <v>-</v>
      </c>
    </row>
    <row r="11" spans="1:12" ht="63.75" x14ac:dyDescent="0.2">
      <c r="A11" s="360" t="s">
        <v>149</v>
      </c>
      <c r="B11" s="390"/>
      <c r="C11" s="421">
        <v>40</v>
      </c>
      <c r="D11" s="423"/>
      <c r="E11" s="423"/>
      <c r="F11" s="423"/>
      <c r="G11" s="384">
        <v>40</v>
      </c>
      <c r="H11" s="387">
        <f>SUM(H2+H4+H7+H9)*0.05</f>
        <v>69.100000000000009</v>
      </c>
      <c r="I11" s="432">
        <f t="shared" si="1"/>
        <v>2764.0000000000005</v>
      </c>
      <c r="J11" s="378" t="s">
        <v>109</v>
      </c>
      <c r="K11" s="373" t="str">
        <f t="shared" si="0"/>
        <v>-</v>
      </c>
    </row>
    <row r="12" spans="1:12" ht="111.75" thickBot="1" x14ac:dyDescent="0.25">
      <c r="A12" s="409" t="s">
        <v>178</v>
      </c>
      <c r="B12" s="410"/>
      <c r="C12" s="422">
        <v>30</v>
      </c>
      <c r="D12" s="423"/>
      <c r="E12" s="423"/>
      <c r="F12" s="423"/>
      <c r="G12" s="411">
        <v>30</v>
      </c>
      <c r="H12" s="412"/>
      <c r="I12" s="433">
        <f t="shared" si="1"/>
        <v>0</v>
      </c>
      <c r="J12" s="407" t="s">
        <v>101</v>
      </c>
      <c r="K12" s="408" t="str">
        <f t="shared" si="0"/>
        <v>-</v>
      </c>
    </row>
    <row r="13" spans="1:12" ht="16.5" thickBot="1" x14ac:dyDescent="0.3">
      <c r="A13" s="369"/>
      <c r="B13" s="369"/>
      <c r="C13" s="365"/>
      <c r="D13" s="423"/>
      <c r="E13" s="423"/>
      <c r="F13" s="423"/>
      <c r="G13" s="365"/>
      <c r="H13" s="364"/>
      <c r="I13" s="366"/>
      <c r="J13" s="364"/>
      <c r="K13" s="364"/>
      <c r="L13"/>
    </row>
    <row r="14" spans="1:12" ht="19.5" thickBot="1" x14ac:dyDescent="0.35">
      <c r="A14" s="369"/>
      <c r="B14" s="369"/>
      <c r="C14" s="568" t="s">
        <v>114</v>
      </c>
      <c r="D14" s="570"/>
      <c r="E14" s="570"/>
      <c r="F14" s="570"/>
      <c r="G14" s="570"/>
      <c r="H14" s="569"/>
      <c r="I14" s="420">
        <f>SUM(I1:I12)</f>
        <v>346872.2</v>
      </c>
      <c r="J14" s="383"/>
      <c r="K14" s="364"/>
    </row>
    <row r="15" spans="1:12" ht="16.5" thickBot="1" x14ac:dyDescent="0.3">
      <c r="A15" s="341"/>
      <c r="B15" s="341"/>
      <c r="C15" s="348"/>
      <c r="D15" s="424"/>
      <c r="E15" s="424"/>
      <c r="F15" s="424"/>
      <c r="G15" s="348"/>
      <c r="H15" s="347"/>
      <c r="I15" s="349"/>
      <c r="J15" s="347"/>
      <c r="K15" s="347"/>
      <c r="L15"/>
    </row>
    <row r="16" spans="1:12" ht="15.75" x14ac:dyDescent="0.25">
      <c r="A16" s="341"/>
      <c r="B16" s="341"/>
      <c r="C16" s="348"/>
      <c r="D16" s="393"/>
      <c r="E16" s="393"/>
      <c r="F16" s="393"/>
      <c r="G16" s="348"/>
      <c r="H16" s="347"/>
      <c r="I16" s="349"/>
      <c r="J16" s="341"/>
      <c r="K16" s="350"/>
    </row>
    <row r="17" spans="1:11" ht="15.75" x14ac:dyDescent="0.25">
      <c r="A17" s="341"/>
      <c r="B17" s="341"/>
      <c r="C17" s="348"/>
      <c r="D17" s="348"/>
      <c r="E17" s="348"/>
      <c r="F17" s="348"/>
      <c r="G17" s="348"/>
      <c r="H17" s="347"/>
      <c r="I17" s="349"/>
      <c r="J17" s="346"/>
      <c r="K17" s="347"/>
    </row>
    <row r="18" spans="1:11" x14ac:dyDescent="0.2">
      <c r="A18" s="341"/>
      <c r="B18" s="341"/>
      <c r="C18" s="342"/>
      <c r="D18" s="342"/>
      <c r="E18" s="342"/>
      <c r="F18" s="342"/>
      <c r="G18" s="342"/>
      <c r="H18" s="341"/>
      <c r="I18" s="343"/>
      <c r="J18" s="343"/>
      <c r="K18" s="341"/>
    </row>
    <row r="19" spans="1:11" ht="15.75" x14ac:dyDescent="0.25">
      <c r="A19" s="341"/>
      <c r="B19" s="341"/>
      <c r="C19" s="342"/>
      <c r="D19" s="342"/>
      <c r="E19" s="342"/>
      <c r="F19" s="342"/>
      <c r="G19" s="342"/>
      <c r="H19" s="341"/>
      <c r="I19" s="344"/>
      <c r="J19" s="343"/>
      <c r="K19" s="341"/>
    </row>
    <row r="20" spans="1:11" x14ac:dyDescent="0.2">
      <c r="A20" s="341"/>
      <c r="B20" s="341"/>
      <c r="C20" s="342"/>
      <c r="D20" s="342"/>
      <c r="E20" s="342"/>
      <c r="F20" s="342"/>
      <c r="G20" s="342"/>
      <c r="H20" s="341"/>
      <c r="I20" s="343"/>
      <c r="J20" s="343"/>
      <c r="K20" s="341"/>
    </row>
    <row r="21" spans="1:11" x14ac:dyDescent="0.2">
      <c r="A21" s="341"/>
      <c r="B21" s="341"/>
      <c r="C21" s="342"/>
      <c r="D21" s="342"/>
      <c r="E21" s="342"/>
      <c r="F21" s="342"/>
      <c r="G21" s="342"/>
      <c r="H21" s="341"/>
      <c r="I21" s="343"/>
      <c r="J21" s="343"/>
      <c r="K21" s="341"/>
    </row>
    <row r="22" spans="1:11" x14ac:dyDescent="0.2">
      <c r="A22" s="341"/>
      <c r="B22" s="341"/>
      <c r="C22" s="342"/>
      <c r="D22" s="342"/>
      <c r="E22" s="342"/>
      <c r="F22" s="342"/>
      <c r="G22" s="342"/>
      <c r="H22" s="341"/>
      <c r="I22" s="343"/>
      <c r="J22" s="343"/>
      <c r="K22" s="341"/>
    </row>
    <row r="23" spans="1:11" x14ac:dyDescent="0.2">
      <c r="A23" s="341"/>
      <c r="B23" s="341"/>
      <c r="C23" s="342"/>
      <c r="D23" s="342"/>
      <c r="E23" s="342"/>
      <c r="F23" s="342"/>
      <c r="G23" s="342"/>
      <c r="H23" s="341"/>
      <c r="I23" s="343"/>
      <c r="J23" s="343"/>
      <c r="K23" s="341"/>
    </row>
    <row r="24" spans="1:11" x14ac:dyDescent="0.2">
      <c r="A24" s="341"/>
      <c r="B24" s="341"/>
      <c r="C24" s="342"/>
      <c r="D24" s="342"/>
      <c r="E24" s="342"/>
      <c r="F24" s="342"/>
      <c r="G24" s="342"/>
      <c r="H24" s="341"/>
      <c r="I24" s="343"/>
      <c r="J24" s="343"/>
      <c r="K24" s="341"/>
    </row>
    <row r="25" spans="1:11" x14ac:dyDescent="0.2">
      <c r="A25" s="341"/>
      <c r="B25" s="341"/>
      <c r="C25" s="342"/>
      <c r="D25" s="342"/>
      <c r="E25" s="342"/>
      <c r="F25" s="342"/>
      <c r="G25" s="342"/>
      <c r="H25" s="341"/>
      <c r="I25" s="343"/>
      <c r="J25" s="343"/>
      <c r="K25" s="341"/>
    </row>
    <row r="26" spans="1:11" x14ac:dyDescent="0.2">
      <c r="A26" s="341"/>
      <c r="B26" s="341"/>
      <c r="C26" s="342"/>
      <c r="D26" s="342"/>
      <c r="E26" s="342"/>
      <c r="F26" s="342"/>
      <c r="G26" s="342"/>
      <c r="H26" s="341"/>
      <c r="I26" s="343"/>
      <c r="J26" s="343"/>
      <c r="K26" s="341"/>
    </row>
    <row r="27" spans="1:11" x14ac:dyDescent="0.2">
      <c r="A27" s="341"/>
      <c r="B27" s="341"/>
      <c r="C27" s="342"/>
      <c r="D27" s="342"/>
      <c r="E27" s="342"/>
      <c r="F27" s="342"/>
      <c r="G27" s="342"/>
      <c r="H27" s="341"/>
      <c r="I27" s="343"/>
      <c r="J27" s="343"/>
      <c r="K27" s="341"/>
    </row>
    <row r="28" spans="1:11" x14ac:dyDescent="0.2">
      <c r="A28" s="341"/>
      <c r="B28" s="341"/>
      <c r="C28" s="342"/>
      <c r="D28" s="342"/>
      <c r="E28" s="342"/>
      <c r="F28" s="342"/>
      <c r="G28" s="342"/>
      <c r="H28" s="341"/>
      <c r="I28" s="343"/>
      <c r="J28" s="343"/>
      <c r="K28" s="341"/>
    </row>
    <row r="29" spans="1:11" x14ac:dyDescent="0.2">
      <c r="A29" s="341"/>
      <c r="B29" s="341"/>
      <c r="C29" s="342"/>
      <c r="G29" s="342"/>
      <c r="H29" s="341"/>
      <c r="I29" s="343"/>
      <c r="J29" s="343"/>
      <c r="K29" s="341"/>
    </row>
    <row r="30" spans="1:11" x14ac:dyDescent="0.2">
      <c r="A30" s="341"/>
      <c r="B30" s="341"/>
      <c r="C30" s="342"/>
      <c r="G30" s="342"/>
      <c r="H30" s="341"/>
      <c r="I30" s="343"/>
      <c r="J30" s="343"/>
      <c r="K30" s="341"/>
    </row>
  </sheetData>
  <mergeCells count="1">
    <mergeCell ref="C14:H14"/>
  </mergeCells>
  <conditionalFormatting sqref="A2:B2 A8:B9 A6:A7">
    <cfRule type="expression" dxfId="9" priority="7" stopIfTrue="1">
      <formula>#REF!=1</formula>
    </cfRule>
  </conditionalFormatting>
  <conditionalFormatting sqref="A3:B5">
    <cfRule type="expression" dxfId="8" priority="6" stopIfTrue="1">
      <formula>#REF!=1</formula>
    </cfRule>
  </conditionalFormatting>
  <conditionalFormatting sqref="A11:B11">
    <cfRule type="expression" dxfId="7" priority="5" stopIfTrue="1">
      <formula>#REF!=1</formula>
    </cfRule>
  </conditionalFormatting>
  <conditionalFormatting sqref="A10:B10">
    <cfRule type="expression" dxfId="6" priority="4" stopIfTrue="1">
      <formula>#REF!=1</formula>
    </cfRule>
  </conditionalFormatting>
  <conditionalFormatting sqref="A12:B12">
    <cfRule type="expression" dxfId="5" priority="3" stopIfTrue="1">
      <formula>#REF!=1</formula>
    </cfRule>
  </conditionalFormatting>
  <conditionalFormatting sqref="B6">
    <cfRule type="expression" dxfId="4" priority="2" stopIfTrue="1">
      <formula>#REF!=1</formula>
    </cfRule>
  </conditionalFormatting>
  <conditionalFormatting sqref="B7">
    <cfRule type="expression" dxfId="3" priority="1" stopIfTrue="1">
      <formula>#REF!=1</formula>
    </cfRule>
  </conditionalFormatting>
  <dataValidations count="1">
    <dataValidation type="list" allowBlank="1" showInputMessage="1" showErrorMessage="1" sqref="B2:B12" xr:uid="{F1BF617F-C43D-4573-9B41-A06AF72EF118}">
      <formula1>$L$2:$L$4</formula1>
    </dataValidation>
  </dataValidations>
  <pageMargins left="0.7" right="0.7" top="0.75" bottom="0.75" header="0.3" footer="0.3"/>
  <pageSetup paperSize="9" scale="71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27"/>
    <pageSetUpPr fitToPage="1"/>
  </sheetPr>
  <dimension ref="A1:AA107"/>
  <sheetViews>
    <sheetView workbookViewId="0"/>
  </sheetViews>
  <sheetFormatPr baseColWidth="10" defaultColWidth="11.42578125" defaultRowHeight="12.75" x14ac:dyDescent="0.2"/>
  <cols>
    <col min="1" max="1" width="5" style="95" customWidth="1"/>
    <col min="2" max="2" width="3.7109375" style="95" customWidth="1"/>
    <col min="3" max="3" width="23.5703125" style="95" customWidth="1"/>
    <col min="4" max="4" width="16.7109375" style="95" customWidth="1"/>
    <col min="5" max="5" width="11.5703125" style="95" bestFit="1" customWidth="1"/>
    <col min="6" max="6" width="28.85546875" style="95" customWidth="1"/>
    <col min="7" max="7" width="24.7109375" style="95" customWidth="1"/>
    <col min="8" max="8" width="13.42578125" style="95" customWidth="1"/>
    <col min="9" max="9" width="22.140625" style="95" customWidth="1"/>
    <col min="10" max="10" width="5" style="95" customWidth="1"/>
    <col min="11" max="11" width="4.28515625" style="95" customWidth="1"/>
    <col min="12" max="24" width="11.42578125" style="95"/>
    <col min="25" max="27" width="11.42578125" style="235"/>
    <col min="28" max="16384" width="11.42578125" style="95"/>
  </cols>
  <sheetData>
    <row r="1" spans="1:24" ht="13.5" thickBot="1" x14ac:dyDescent="0.25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</row>
    <row r="2" spans="1:24" ht="15.75" x14ac:dyDescent="0.25">
      <c r="A2" s="94"/>
      <c r="B2" s="147"/>
      <c r="C2" s="170"/>
      <c r="D2" s="170"/>
      <c r="E2" s="170"/>
      <c r="F2" s="171"/>
      <c r="G2" s="580"/>
      <c r="H2" s="581"/>
      <c r="I2" s="165"/>
      <c r="J2" s="167"/>
      <c r="K2" s="96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</row>
    <row r="3" spans="1:24" ht="15.75" x14ac:dyDescent="0.25">
      <c r="A3" s="94"/>
      <c r="B3" s="125"/>
      <c r="C3" s="96"/>
      <c r="D3" s="96"/>
      <c r="E3" s="96"/>
      <c r="F3" s="172"/>
      <c r="G3" s="582"/>
      <c r="H3" s="583"/>
      <c r="I3" s="173"/>
      <c r="J3" s="168"/>
      <c r="K3" s="96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</row>
    <row r="4" spans="1:24" ht="26.25" customHeight="1" thickBot="1" x14ac:dyDescent="0.3">
      <c r="A4" s="94"/>
      <c r="B4" s="125"/>
      <c r="C4" s="96"/>
      <c r="D4" s="96"/>
      <c r="E4" s="96"/>
      <c r="F4" s="172"/>
      <c r="G4" s="584"/>
      <c r="H4" s="585"/>
      <c r="I4" s="166"/>
      <c r="J4" s="168"/>
      <c r="K4" s="96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</row>
    <row r="5" spans="1:24" ht="15.75" x14ac:dyDescent="0.25">
      <c r="A5" s="94"/>
      <c r="B5" s="571" t="s">
        <v>182</v>
      </c>
      <c r="C5" s="572"/>
      <c r="D5" s="572"/>
      <c r="E5" s="572" t="s">
        <v>183</v>
      </c>
      <c r="F5" s="575"/>
      <c r="G5" s="596" t="s">
        <v>184</v>
      </c>
      <c r="H5" s="175"/>
      <c r="I5" s="174"/>
      <c r="J5" s="168"/>
      <c r="K5" s="96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</row>
    <row r="6" spans="1:24" ht="15.75" x14ac:dyDescent="0.25">
      <c r="A6" s="94"/>
      <c r="B6" s="571"/>
      <c r="C6" s="572"/>
      <c r="D6" s="572"/>
      <c r="E6" s="572"/>
      <c r="F6" s="575"/>
      <c r="G6" s="597"/>
      <c r="H6" s="176"/>
      <c r="I6" s="97"/>
      <c r="J6" s="168"/>
      <c r="K6" s="96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</row>
    <row r="7" spans="1:24" ht="16.5" thickBot="1" x14ac:dyDescent="0.3">
      <c r="A7" s="94"/>
      <c r="B7" s="573"/>
      <c r="C7" s="574"/>
      <c r="D7" s="574"/>
      <c r="E7" s="574"/>
      <c r="F7" s="576"/>
      <c r="G7" s="597"/>
      <c r="H7" s="176"/>
      <c r="I7" s="177"/>
      <c r="J7" s="169"/>
      <c r="K7" s="96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</row>
    <row r="8" spans="1:24" ht="16.5" thickBot="1" x14ac:dyDescent="0.3">
      <c r="A8" s="94"/>
      <c r="B8" s="593" t="s">
        <v>185</v>
      </c>
      <c r="C8" s="594"/>
      <c r="D8" s="594"/>
      <c r="E8" s="594"/>
      <c r="F8" s="594"/>
      <c r="G8" s="594"/>
      <c r="H8" s="594"/>
      <c r="I8" s="594"/>
      <c r="J8" s="595"/>
      <c r="K8" s="96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</row>
    <row r="9" spans="1:24" ht="9" customHeight="1" x14ac:dyDescent="0.25">
      <c r="A9" s="94"/>
      <c r="B9" s="124"/>
      <c r="C9" s="122"/>
      <c r="D9" s="122"/>
      <c r="E9" s="122"/>
      <c r="F9" s="122"/>
      <c r="G9" s="122"/>
      <c r="H9" s="122"/>
      <c r="I9" s="122"/>
      <c r="J9" s="123"/>
      <c r="K9" s="96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</row>
    <row r="10" spans="1:24" ht="21" customHeight="1" x14ac:dyDescent="0.25">
      <c r="A10" s="94"/>
      <c r="B10" s="108"/>
      <c r="C10" s="109" t="s">
        <v>186</v>
      </c>
      <c r="D10" s="588"/>
      <c r="E10" s="588"/>
      <c r="F10" s="588"/>
      <c r="G10" s="112"/>
      <c r="H10" s="113"/>
      <c r="I10" s="113"/>
      <c r="J10" s="120"/>
      <c r="K10" s="96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</row>
    <row r="11" spans="1:24" ht="21" customHeight="1" x14ac:dyDescent="0.25">
      <c r="A11" s="94"/>
      <c r="B11" s="108"/>
      <c r="C11" s="110" t="s">
        <v>187</v>
      </c>
      <c r="D11" s="589"/>
      <c r="E11" s="589"/>
      <c r="F11" s="589"/>
      <c r="G11" s="121" t="s">
        <v>188</v>
      </c>
      <c r="H11" s="598"/>
      <c r="I11" s="598"/>
      <c r="J11" s="120"/>
      <c r="K11" s="96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</row>
    <row r="12" spans="1:24" ht="21" customHeight="1" x14ac:dyDescent="0.25">
      <c r="A12" s="94"/>
      <c r="B12" s="108"/>
      <c r="C12" s="111" t="s">
        <v>189</v>
      </c>
      <c r="D12" s="590" t="s">
        <v>190</v>
      </c>
      <c r="E12" s="590"/>
      <c r="F12" s="590"/>
      <c r="G12" s="121" t="s">
        <v>191</v>
      </c>
      <c r="H12" s="598"/>
      <c r="I12" s="598"/>
      <c r="J12" s="120"/>
      <c r="K12" s="96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</row>
    <row r="13" spans="1:24" ht="21" customHeight="1" x14ac:dyDescent="0.25">
      <c r="A13" s="94"/>
      <c r="B13" s="108"/>
      <c r="C13" s="111" t="s">
        <v>192</v>
      </c>
      <c r="D13" s="591" t="str">
        <f>IFERROR(IF(VLOOKUP(D12,CLIENTES!$A:$C,3,0)="NIF","",VLOOKUP(D12,CLIENTES!$A:$C,3,0)),"")</f>
        <v/>
      </c>
      <c r="E13" s="591"/>
      <c r="F13" s="591"/>
      <c r="G13" s="121" t="s">
        <v>193</v>
      </c>
      <c r="H13" s="599"/>
      <c r="I13" s="598"/>
      <c r="J13" s="120"/>
      <c r="K13" s="96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</row>
    <row r="14" spans="1:24" ht="9" customHeight="1" thickBot="1" x14ac:dyDescent="0.3">
      <c r="A14" s="94"/>
      <c r="B14" s="108"/>
      <c r="C14" s="112"/>
      <c r="D14" s="113"/>
      <c r="E14" s="114"/>
      <c r="F14" s="115"/>
      <c r="G14" s="116"/>
      <c r="H14" s="117"/>
      <c r="I14" s="118"/>
      <c r="J14" s="119"/>
      <c r="K14" s="96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</row>
    <row r="15" spans="1:24" ht="16.5" thickBot="1" x14ac:dyDescent="0.3">
      <c r="A15" s="94"/>
      <c r="B15" s="593" t="s">
        <v>194</v>
      </c>
      <c r="C15" s="594"/>
      <c r="D15" s="594"/>
      <c r="E15" s="594"/>
      <c r="F15" s="594"/>
      <c r="G15" s="594"/>
      <c r="H15" s="594"/>
      <c r="I15" s="594"/>
      <c r="J15" s="595"/>
      <c r="K15" s="96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</row>
    <row r="16" spans="1:24" ht="9" customHeight="1" x14ac:dyDescent="0.25">
      <c r="A16" s="94"/>
      <c r="B16" s="124"/>
      <c r="C16" s="122"/>
      <c r="D16" s="122"/>
      <c r="E16" s="122"/>
      <c r="F16" s="122"/>
      <c r="G16" s="122"/>
      <c r="H16" s="122"/>
      <c r="I16" s="122"/>
      <c r="J16" s="123"/>
      <c r="K16" s="96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</row>
    <row r="17" spans="1:24" ht="21" customHeight="1" x14ac:dyDescent="0.25">
      <c r="A17" s="94"/>
      <c r="B17" s="125"/>
      <c r="C17" s="126" t="s">
        <v>195</v>
      </c>
      <c r="D17" s="592" t="s">
        <v>190</v>
      </c>
      <c r="E17" s="592"/>
      <c r="F17" s="592"/>
      <c r="G17" s="128" t="s">
        <v>192</v>
      </c>
      <c r="H17" s="600" t="str">
        <f>IFERROR(IF(VLOOKUP(D17,CLIENTES!$A:$C,3,0)="NIF","",VLOOKUP(D17,CLIENTES!$A:$C,3,0)),"")</f>
        <v/>
      </c>
      <c r="I17" s="600"/>
      <c r="J17" s="133"/>
      <c r="K17" s="96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</row>
    <row r="18" spans="1:24" ht="21" customHeight="1" x14ac:dyDescent="0.25">
      <c r="A18" s="94"/>
      <c r="B18" s="125"/>
      <c r="C18" s="126" t="s">
        <v>196</v>
      </c>
      <c r="D18" s="602"/>
      <c r="E18" s="602"/>
      <c r="F18" s="602"/>
      <c r="G18" s="128" t="s">
        <v>197</v>
      </c>
      <c r="H18" s="601"/>
      <c r="I18" s="601"/>
      <c r="J18" s="133"/>
      <c r="K18" s="96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</row>
    <row r="19" spans="1:24" ht="21" customHeight="1" x14ac:dyDescent="0.25">
      <c r="A19" s="94"/>
      <c r="B19" s="125"/>
      <c r="C19" s="126" t="s">
        <v>198</v>
      </c>
      <c r="D19" s="602"/>
      <c r="E19" s="602"/>
      <c r="F19" s="602"/>
      <c r="G19" s="128" t="s">
        <v>199</v>
      </c>
      <c r="H19" s="598"/>
      <c r="I19" s="598"/>
      <c r="J19" s="133"/>
      <c r="K19" s="96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</row>
    <row r="20" spans="1:24" ht="9" customHeight="1" thickBot="1" x14ac:dyDescent="0.3">
      <c r="A20" s="94"/>
      <c r="B20" s="125"/>
      <c r="C20" s="127"/>
      <c r="D20" s="130"/>
      <c r="E20" s="131"/>
      <c r="F20" s="131"/>
      <c r="G20" s="129"/>
      <c r="H20" s="129"/>
      <c r="I20" s="132"/>
      <c r="J20" s="133"/>
      <c r="K20" s="96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</row>
    <row r="21" spans="1:24" ht="16.5" thickBot="1" x14ac:dyDescent="0.3">
      <c r="A21" s="94"/>
      <c r="B21" s="593" t="s">
        <v>200</v>
      </c>
      <c r="C21" s="594"/>
      <c r="D21" s="594"/>
      <c r="E21" s="594"/>
      <c r="F21" s="594"/>
      <c r="G21" s="594"/>
      <c r="H21" s="594"/>
      <c r="I21" s="594"/>
      <c r="J21" s="595"/>
      <c r="K21" s="96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</row>
    <row r="22" spans="1:24" ht="9" customHeight="1" x14ac:dyDescent="0.25">
      <c r="A22" s="94"/>
      <c r="B22" s="124"/>
      <c r="C22" s="122"/>
      <c r="D22" s="122"/>
      <c r="E22" s="122"/>
      <c r="F22" s="122"/>
      <c r="G22" s="122"/>
      <c r="H22" s="122"/>
      <c r="I22" s="122"/>
      <c r="J22" s="123"/>
      <c r="K22" s="96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</row>
    <row r="23" spans="1:24" ht="21" customHeight="1" x14ac:dyDescent="0.25">
      <c r="A23" s="94"/>
      <c r="B23" s="125"/>
      <c r="C23" s="126" t="s">
        <v>195</v>
      </c>
      <c r="D23" s="603" t="s">
        <v>190</v>
      </c>
      <c r="E23" s="603"/>
      <c r="F23" s="603"/>
      <c r="G23" s="128" t="s">
        <v>201</v>
      </c>
      <c r="H23" s="598"/>
      <c r="I23" s="598"/>
      <c r="J23" s="133"/>
      <c r="K23" s="96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</row>
    <row r="24" spans="1:24" ht="21" customHeight="1" x14ac:dyDescent="0.25">
      <c r="A24" s="94"/>
      <c r="B24" s="125"/>
      <c r="C24" s="126" t="s">
        <v>196</v>
      </c>
      <c r="D24" s="589"/>
      <c r="E24" s="589"/>
      <c r="F24" s="589"/>
      <c r="G24" s="128" t="s">
        <v>197</v>
      </c>
      <c r="H24" s="601"/>
      <c r="I24" s="601"/>
      <c r="J24" s="133"/>
      <c r="K24" s="96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</row>
    <row r="25" spans="1:24" ht="21" customHeight="1" x14ac:dyDescent="0.25">
      <c r="A25" s="94"/>
      <c r="B25" s="125"/>
      <c r="C25" s="126"/>
      <c r="D25" s="589"/>
      <c r="E25" s="589"/>
      <c r="F25" s="589"/>
      <c r="G25" s="128"/>
      <c r="H25" s="128"/>
      <c r="I25" s="128"/>
      <c r="J25" s="133"/>
      <c r="K25" s="96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</row>
    <row r="26" spans="1:24" ht="21" customHeight="1" x14ac:dyDescent="0.25">
      <c r="A26" s="94"/>
      <c r="B26" s="125"/>
      <c r="C26" s="126"/>
      <c r="D26" s="589"/>
      <c r="E26" s="589"/>
      <c r="F26" s="589"/>
      <c r="G26" s="128"/>
      <c r="H26" s="128"/>
      <c r="I26" s="128"/>
      <c r="J26" s="133"/>
      <c r="K26" s="96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</row>
    <row r="27" spans="1:24" ht="21" customHeight="1" x14ac:dyDescent="0.25">
      <c r="A27" s="94"/>
      <c r="B27" s="125"/>
      <c r="C27" s="126" t="s">
        <v>198</v>
      </c>
      <c r="D27" s="589"/>
      <c r="E27" s="589"/>
      <c r="F27" s="589"/>
      <c r="G27" s="128" t="s">
        <v>199</v>
      </c>
      <c r="H27" s="598"/>
      <c r="I27" s="598"/>
      <c r="J27" s="133"/>
      <c r="K27" s="96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</row>
    <row r="28" spans="1:24" ht="21" customHeight="1" x14ac:dyDescent="0.25">
      <c r="A28" s="94"/>
      <c r="B28" s="125"/>
      <c r="C28" s="126" t="s">
        <v>202</v>
      </c>
      <c r="D28" s="589"/>
      <c r="E28" s="589"/>
      <c r="F28" s="589"/>
      <c r="G28" s="128" t="s">
        <v>203</v>
      </c>
      <c r="H28" s="598"/>
      <c r="I28" s="598"/>
      <c r="J28" s="133"/>
      <c r="K28" s="96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</row>
    <row r="29" spans="1:24" ht="9" customHeight="1" thickBot="1" x14ac:dyDescent="0.3">
      <c r="A29" s="94"/>
      <c r="B29" s="125"/>
      <c r="C29" s="127"/>
      <c r="D29" s="130"/>
      <c r="E29" s="131"/>
      <c r="F29" s="131"/>
      <c r="G29" s="134"/>
      <c r="H29" s="96"/>
      <c r="I29" s="131"/>
      <c r="J29" s="133"/>
      <c r="K29" s="96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</row>
    <row r="30" spans="1:24" ht="16.5" thickBot="1" x14ac:dyDescent="0.3">
      <c r="A30" s="94"/>
      <c r="B30" s="593" t="s">
        <v>204</v>
      </c>
      <c r="C30" s="594"/>
      <c r="D30" s="594"/>
      <c r="E30" s="594"/>
      <c r="F30" s="594"/>
      <c r="G30" s="594"/>
      <c r="H30" s="594"/>
      <c r="I30" s="594"/>
      <c r="J30" s="595"/>
      <c r="K30" s="96"/>
      <c r="L30" s="96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</row>
    <row r="31" spans="1:24" ht="15.75" x14ac:dyDescent="0.25">
      <c r="A31" s="94"/>
      <c r="B31" s="147"/>
      <c r="C31" s="586" t="s">
        <v>205</v>
      </c>
      <c r="D31" s="586" t="s">
        <v>206</v>
      </c>
      <c r="E31" s="586" t="s">
        <v>207</v>
      </c>
      <c r="F31" s="612" t="s">
        <v>208</v>
      </c>
      <c r="G31" s="613"/>
      <c r="H31" s="98"/>
      <c r="I31" s="586" t="s">
        <v>209</v>
      </c>
      <c r="J31" s="150"/>
      <c r="K31" s="96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</row>
    <row r="32" spans="1:24" ht="16.5" thickBot="1" x14ac:dyDescent="0.3">
      <c r="A32" s="94"/>
      <c r="B32" s="125"/>
      <c r="C32" s="587"/>
      <c r="D32" s="587" t="s">
        <v>206</v>
      </c>
      <c r="E32" s="587"/>
      <c r="F32" s="614"/>
      <c r="G32" s="615"/>
      <c r="H32" s="99" t="s">
        <v>210</v>
      </c>
      <c r="I32" s="587"/>
      <c r="J32" s="133"/>
      <c r="K32" s="96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</row>
    <row r="33" spans="1:24" ht="21" customHeight="1" x14ac:dyDescent="0.25">
      <c r="A33" s="94"/>
      <c r="B33" s="125"/>
      <c r="C33" s="100"/>
      <c r="D33" s="135" t="str">
        <f>+IF('Carrito Compra'!B2&lt;&gt;"",CONCATENATE('Carrito Compra'!B2,'Carrito Compra'!C2),"")</f>
        <v/>
      </c>
      <c r="E33" s="135" t="str">
        <f>+IF('Carrito Compra'!B2&lt;&gt;"",'Carrito Compra'!D2,"")</f>
        <v/>
      </c>
      <c r="F33" s="136" t="str">
        <f>+IF(E33&lt;&gt;"",'Carrito Compra'!E2,"")</f>
        <v/>
      </c>
      <c r="G33" s="137"/>
      <c r="H33" s="137" t="str">
        <f>+IF(E33&lt;&gt;"",'Carrito Compra'!F2,"")</f>
        <v/>
      </c>
      <c r="I33" s="138">
        <f>+IF(E33&lt;&gt;"",'Carrito Compra'!G2,)</f>
        <v>0</v>
      </c>
      <c r="J33" s="139"/>
      <c r="K33" s="101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</row>
    <row r="34" spans="1:24" ht="21" customHeight="1" x14ac:dyDescent="0.25">
      <c r="A34" s="94"/>
      <c r="B34" s="125"/>
      <c r="C34" s="102"/>
      <c r="D34" s="135" t="str">
        <f>+IF('Carrito Compra'!B3&lt;&gt;"",CONCATENATE('Carrito Compra'!B3,'Carrito Compra'!C3),"")</f>
        <v/>
      </c>
      <c r="E34" s="135" t="str">
        <f>+IF('Carrito Compra'!B3&lt;&gt;"",'Carrito Compra'!D3,"")</f>
        <v/>
      </c>
      <c r="F34" s="136" t="str">
        <f>+IF(E34&lt;&gt;"",'Carrito Compra'!E3,"")</f>
        <v/>
      </c>
      <c r="G34" s="137"/>
      <c r="H34" s="137" t="str">
        <f>+IF(E34&lt;&gt;"",'Carrito Compra'!F3,"")</f>
        <v/>
      </c>
      <c r="I34" s="140">
        <f>+IF(E34&lt;&gt;"",'Carrito Compra'!G3,)</f>
        <v>0</v>
      </c>
      <c r="J34" s="139"/>
      <c r="K34" s="101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</row>
    <row r="35" spans="1:24" ht="21" customHeight="1" x14ac:dyDescent="0.25">
      <c r="A35" s="94"/>
      <c r="B35" s="125"/>
      <c r="C35" s="102"/>
      <c r="D35" s="135" t="str">
        <f>+IF('Carrito Compra'!B4&lt;&gt;"",CONCATENATE('Carrito Compra'!B4,'Carrito Compra'!C4),"")</f>
        <v/>
      </c>
      <c r="E35" s="135" t="str">
        <f>+IF('Carrito Compra'!B4&lt;&gt;"",'Carrito Compra'!D4,"")</f>
        <v/>
      </c>
      <c r="F35" s="136" t="str">
        <f>+IF(E35&lt;&gt;"",'Carrito Compra'!E4,"")</f>
        <v/>
      </c>
      <c r="G35" s="137"/>
      <c r="H35" s="137" t="str">
        <f>+IF(E35&lt;&gt;"",'Carrito Compra'!F4,"")</f>
        <v/>
      </c>
      <c r="I35" s="140">
        <f>+IF(E35&lt;&gt;"",'Carrito Compra'!G4,)</f>
        <v>0</v>
      </c>
      <c r="J35" s="139"/>
      <c r="K35" s="101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</row>
    <row r="36" spans="1:24" ht="21" customHeight="1" x14ac:dyDescent="0.25">
      <c r="A36" s="94"/>
      <c r="B36" s="125"/>
      <c r="C36" s="102"/>
      <c r="D36" s="135" t="str">
        <f>+IF('Carrito Compra'!B5&lt;&gt;"",CONCATENATE('Carrito Compra'!B5,'Carrito Compra'!C5),"")</f>
        <v/>
      </c>
      <c r="E36" s="135" t="str">
        <f>+IF('Carrito Compra'!B5&lt;&gt;"",'Carrito Compra'!D5,"")</f>
        <v/>
      </c>
      <c r="F36" s="136" t="str">
        <f>+IF(E36&lt;&gt;"",'Carrito Compra'!E5,"")</f>
        <v/>
      </c>
      <c r="G36" s="137"/>
      <c r="H36" s="137" t="str">
        <f>+IF(E36&lt;&gt;"",'Carrito Compra'!F5,"")</f>
        <v/>
      </c>
      <c r="I36" s="140">
        <f>+IF(E36&lt;&gt;"",'Carrito Compra'!G5,)</f>
        <v>0</v>
      </c>
      <c r="J36" s="139"/>
      <c r="K36" s="101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</row>
    <row r="37" spans="1:24" ht="21" customHeight="1" x14ac:dyDescent="0.25">
      <c r="A37" s="94"/>
      <c r="B37" s="125"/>
      <c r="C37" s="102"/>
      <c r="D37" s="135" t="str">
        <f>+IF('Carrito Compra'!B6&lt;&gt;"",CONCATENATE('Carrito Compra'!B6,'Carrito Compra'!C6),"")</f>
        <v/>
      </c>
      <c r="E37" s="135" t="str">
        <f>+IF('Carrito Compra'!B6&lt;&gt;"",'Carrito Compra'!D6,"")</f>
        <v/>
      </c>
      <c r="F37" s="136" t="str">
        <f>+IF(E37&lt;&gt;"",'Carrito Compra'!E6,"")</f>
        <v/>
      </c>
      <c r="G37" s="137"/>
      <c r="H37" s="137" t="str">
        <f>+IF(E37&lt;&gt;"",'Carrito Compra'!F6,"")</f>
        <v/>
      </c>
      <c r="I37" s="140">
        <f>+IF(E37&lt;&gt;"",'Carrito Compra'!G6,)</f>
        <v>0</v>
      </c>
      <c r="J37" s="139"/>
      <c r="K37" s="101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</row>
    <row r="38" spans="1:24" ht="21" customHeight="1" x14ac:dyDescent="0.25">
      <c r="A38" s="94"/>
      <c r="B38" s="125"/>
      <c r="C38" s="102"/>
      <c r="D38" s="135" t="str">
        <f>+IF('Carrito Compra'!B7&lt;&gt;"",CONCATENATE('Carrito Compra'!B7,'Carrito Compra'!C7),"")</f>
        <v/>
      </c>
      <c r="E38" s="135" t="str">
        <f>+IF('Carrito Compra'!B7&lt;&gt;"",'Carrito Compra'!D7,"")</f>
        <v/>
      </c>
      <c r="F38" s="136" t="str">
        <f>+IF(E38&lt;&gt;"",'Carrito Compra'!E7,"")</f>
        <v/>
      </c>
      <c r="G38" s="137"/>
      <c r="H38" s="137" t="str">
        <f>+IF(E38&lt;&gt;"",'Carrito Compra'!F7,"")</f>
        <v/>
      </c>
      <c r="I38" s="140">
        <f>+IF(E38&lt;&gt;"",'Carrito Compra'!G7,)</f>
        <v>0</v>
      </c>
      <c r="J38" s="139"/>
      <c r="K38" s="101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</row>
    <row r="39" spans="1:24" ht="21" customHeight="1" x14ac:dyDescent="0.25">
      <c r="A39" s="94"/>
      <c r="B39" s="125"/>
      <c r="C39" s="102"/>
      <c r="D39" s="135" t="str">
        <f>+IF('Carrito Compra'!B8&lt;&gt;"",CONCATENATE('Carrito Compra'!B8,'Carrito Compra'!C8),"")</f>
        <v/>
      </c>
      <c r="E39" s="135" t="str">
        <f>+IF('Carrito Compra'!B8&lt;&gt;"",'Carrito Compra'!D8,"")</f>
        <v/>
      </c>
      <c r="F39" s="136" t="str">
        <f>+IF(E39&lt;&gt;"",'Carrito Compra'!E8,"")</f>
        <v/>
      </c>
      <c r="G39" s="137"/>
      <c r="H39" s="137" t="str">
        <f>+IF(E39&lt;&gt;"",'Carrito Compra'!F8,"")</f>
        <v/>
      </c>
      <c r="I39" s="140">
        <f>+IF(E39&lt;&gt;"",'Carrito Compra'!G8,)</f>
        <v>0</v>
      </c>
      <c r="J39" s="139"/>
      <c r="K39" s="101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</row>
    <row r="40" spans="1:24" ht="21" customHeight="1" x14ac:dyDescent="0.25">
      <c r="A40" s="94"/>
      <c r="B40" s="125"/>
      <c r="C40" s="102"/>
      <c r="D40" s="135" t="str">
        <f>+IF('Carrito Compra'!B9&lt;&gt;"",CONCATENATE('Carrito Compra'!B9,'Carrito Compra'!C9),"")</f>
        <v/>
      </c>
      <c r="E40" s="135" t="str">
        <f>+IF('Carrito Compra'!B9&lt;&gt;"",'Carrito Compra'!D9,"")</f>
        <v/>
      </c>
      <c r="F40" s="136" t="str">
        <f>+IF(E40&lt;&gt;"",'Carrito Compra'!E9,"")</f>
        <v/>
      </c>
      <c r="G40" s="137"/>
      <c r="H40" s="137" t="str">
        <f>+IF(E40&lt;&gt;"",'Carrito Compra'!F9,"")</f>
        <v/>
      </c>
      <c r="I40" s="140">
        <f>+IF(E40&lt;&gt;"",'Carrito Compra'!G9,)</f>
        <v>0</v>
      </c>
      <c r="J40" s="139"/>
      <c r="K40" s="101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</row>
    <row r="41" spans="1:24" ht="21" customHeight="1" x14ac:dyDescent="0.25">
      <c r="A41" s="94"/>
      <c r="B41" s="125"/>
      <c r="C41" s="102"/>
      <c r="D41" s="135" t="str">
        <f>+IF('Carrito Compra'!B10&lt;&gt;"",CONCATENATE('Carrito Compra'!B10,'Carrito Compra'!C10),"")</f>
        <v/>
      </c>
      <c r="E41" s="135" t="str">
        <f>+IF('Carrito Compra'!B10&lt;&gt;"",'Carrito Compra'!D10,"")</f>
        <v/>
      </c>
      <c r="F41" s="136" t="str">
        <f>+IF(E41&lt;&gt;"",'Carrito Compra'!E10,"")</f>
        <v/>
      </c>
      <c r="G41" s="137"/>
      <c r="H41" s="137" t="str">
        <f>+IF(E41&lt;&gt;"",'Carrito Compra'!F10,"")</f>
        <v/>
      </c>
      <c r="I41" s="140">
        <f>+IF(E41&lt;&gt;"",'Carrito Compra'!G10,)</f>
        <v>0</v>
      </c>
      <c r="J41" s="139"/>
      <c r="K41" s="101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</row>
    <row r="42" spans="1:24" ht="21" customHeight="1" x14ac:dyDescent="0.25">
      <c r="A42" s="94"/>
      <c r="B42" s="125"/>
      <c r="C42" s="102"/>
      <c r="D42" s="135" t="str">
        <f>+IF('Carrito Compra'!B11&lt;&gt;"",CONCATENATE('Carrito Compra'!B11,'Carrito Compra'!C11),"")</f>
        <v/>
      </c>
      <c r="E42" s="135" t="str">
        <f>+IF('Carrito Compra'!B11&lt;&gt;"",'Carrito Compra'!D11,"")</f>
        <v/>
      </c>
      <c r="F42" s="136" t="str">
        <f>+IF(E42&lt;&gt;"",'Carrito Compra'!E11,"")</f>
        <v/>
      </c>
      <c r="G42" s="137"/>
      <c r="H42" s="137" t="str">
        <f>+IF(E42&lt;&gt;"",'Carrito Compra'!F11,"")</f>
        <v/>
      </c>
      <c r="I42" s="140">
        <f>+IF(E42&lt;&gt;"",'Carrito Compra'!G11,)</f>
        <v>0</v>
      </c>
      <c r="J42" s="139"/>
      <c r="K42" s="101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</row>
    <row r="43" spans="1:24" ht="21" customHeight="1" x14ac:dyDescent="0.25">
      <c r="A43" s="94"/>
      <c r="B43" s="125"/>
      <c r="C43" s="102"/>
      <c r="D43" s="135" t="str">
        <f>+IF('Carrito Compra'!B12&lt;&gt;"",CONCATENATE('Carrito Compra'!B12,'Carrito Compra'!C12),"")</f>
        <v/>
      </c>
      <c r="E43" s="135" t="str">
        <f>+IF('Carrito Compra'!B12&lt;&gt;"",'Carrito Compra'!D12,"")</f>
        <v/>
      </c>
      <c r="F43" s="136" t="str">
        <f>+IF(E43&lt;&gt;"",'Carrito Compra'!E12,"")</f>
        <v/>
      </c>
      <c r="G43" s="137"/>
      <c r="H43" s="137" t="str">
        <f>+IF(E43&lt;&gt;"",'Carrito Compra'!F12,"")</f>
        <v/>
      </c>
      <c r="I43" s="140">
        <f>+IF(E43&lt;&gt;"",'Carrito Compra'!G12,)</f>
        <v>0</v>
      </c>
      <c r="J43" s="139"/>
      <c r="K43" s="101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</row>
    <row r="44" spans="1:24" ht="21" customHeight="1" x14ac:dyDescent="0.25">
      <c r="A44" s="94"/>
      <c r="B44" s="125"/>
      <c r="C44" s="102"/>
      <c r="D44" s="135" t="str">
        <f>+IF('Carrito Compra'!B13&lt;&gt;"",CONCATENATE('Carrito Compra'!B13,'Carrito Compra'!C13),"")</f>
        <v/>
      </c>
      <c r="E44" s="135" t="str">
        <f>+IF('Carrito Compra'!B13&lt;&gt;"",'Carrito Compra'!D13,"")</f>
        <v/>
      </c>
      <c r="F44" s="136" t="str">
        <f>+IF(E44&lt;&gt;"",'Carrito Compra'!E13,"")</f>
        <v/>
      </c>
      <c r="G44" s="137"/>
      <c r="H44" s="137" t="str">
        <f>+IF(E44&lt;&gt;"",'Carrito Compra'!F13,"")</f>
        <v/>
      </c>
      <c r="I44" s="140">
        <f>+IF(E44&lt;&gt;"",'Carrito Compra'!G13,)</f>
        <v>0</v>
      </c>
      <c r="J44" s="139"/>
      <c r="K44" s="101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</row>
    <row r="45" spans="1:24" ht="21" customHeight="1" x14ac:dyDescent="0.25">
      <c r="A45" s="94"/>
      <c r="B45" s="125"/>
      <c r="C45" s="102"/>
      <c r="D45" s="135" t="str">
        <f>+IF('Carrito Compra'!B14&lt;&gt;"",CONCATENATE('Carrito Compra'!B14,'Carrito Compra'!C14),"")</f>
        <v/>
      </c>
      <c r="E45" s="135" t="str">
        <f>+IF('Carrito Compra'!B14&lt;&gt;"",'Carrito Compra'!D14,"")</f>
        <v/>
      </c>
      <c r="F45" s="136" t="str">
        <f>+IF(E45&lt;&gt;"",'Carrito Compra'!E14,"")</f>
        <v/>
      </c>
      <c r="G45" s="137"/>
      <c r="H45" s="137" t="str">
        <f>+IF(E45&lt;&gt;"",'Carrito Compra'!F14,"")</f>
        <v/>
      </c>
      <c r="I45" s="140">
        <f>+IF(E45&lt;&gt;"",'Carrito Compra'!G14,)</f>
        <v>0</v>
      </c>
      <c r="J45" s="139"/>
      <c r="K45" s="101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</row>
    <row r="46" spans="1:24" ht="21" customHeight="1" x14ac:dyDescent="0.25">
      <c r="A46" s="94"/>
      <c r="B46" s="125"/>
      <c r="C46" s="102"/>
      <c r="D46" s="135" t="str">
        <f>+IF('Carrito Compra'!B15&lt;&gt;"",CONCATENATE('Carrito Compra'!B15,'Carrito Compra'!C15),"")</f>
        <v/>
      </c>
      <c r="E46" s="135" t="str">
        <f>+IF('Carrito Compra'!B15&lt;&gt;"",'Carrito Compra'!D15,"")</f>
        <v/>
      </c>
      <c r="F46" s="136" t="str">
        <f>+IF(E46&lt;&gt;"",'Carrito Compra'!E15,"")</f>
        <v/>
      </c>
      <c r="G46" s="137"/>
      <c r="H46" s="137" t="str">
        <f>+IF(E46&lt;&gt;"",'Carrito Compra'!F15,"")</f>
        <v/>
      </c>
      <c r="I46" s="140">
        <f>+IF(E46&lt;&gt;"",'Carrito Compra'!G15,)</f>
        <v>0</v>
      </c>
      <c r="J46" s="139"/>
      <c r="K46" s="101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</row>
    <row r="47" spans="1:24" ht="21" customHeight="1" x14ac:dyDescent="0.25">
      <c r="A47" s="94"/>
      <c r="B47" s="125"/>
      <c r="C47" s="102"/>
      <c r="D47" s="135" t="str">
        <f>+IF('Carrito Compra'!B16&lt;&gt;"",CONCATENATE('Carrito Compra'!B16,'Carrito Compra'!C16),"")</f>
        <v/>
      </c>
      <c r="E47" s="135" t="str">
        <f>+IF('Carrito Compra'!B16&lt;&gt;"",'Carrito Compra'!D16,"")</f>
        <v/>
      </c>
      <c r="F47" s="136" t="str">
        <f>+IF(E47&lt;&gt;"",'Carrito Compra'!E16,"")</f>
        <v/>
      </c>
      <c r="G47" s="137"/>
      <c r="H47" s="137" t="str">
        <f>+IF(E47&lt;&gt;"",'Carrito Compra'!F16,"")</f>
        <v/>
      </c>
      <c r="I47" s="140">
        <f>+IF(E47&lt;&gt;"",'Carrito Compra'!G16,)</f>
        <v>0</v>
      </c>
      <c r="J47" s="139"/>
      <c r="K47" s="101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</row>
    <row r="48" spans="1:24" ht="21" customHeight="1" x14ac:dyDescent="0.25">
      <c r="A48" s="94"/>
      <c r="B48" s="148"/>
      <c r="C48" s="102"/>
      <c r="D48" s="135" t="str">
        <f>+IF('Carrito Compra'!B17&lt;&gt;"",CONCATENATE('Carrito Compra'!B17,'Carrito Compra'!C17),"")</f>
        <v/>
      </c>
      <c r="E48" s="135" t="str">
        <f>+IF('Carrito Compra'!B17&lt;&gt;"",'Carrito Compra'!D17,"")</f>
        <v/>
      </c>
      <c r="F48" s="136" t="str">
        <f>+IF(E48&lt;&gt;"",'Carrito Compra'!E17,"")</f>
        <v/>
      </c>
      <c r="G48" s="137"/>
      <c r="H48" s="137" t="str">
        <f>+IF(E48&lt;&gt;"",'Carrito Compra'!F17,"")</f>
        <v/>
      </c>
      <c r="I48" s="140">
        <f>+IF(E48&lt;&gt;"",'Carrito Compra'!G17,)</f>
        <v>0</v>
      </c>
      <c r="J48" s="139"/>
      <c r="K48" s="101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</row>
    <row r="49" spans="1:24" ht="21" customHeight="1" x14ac:dyDescent="0.25">
      <c r="A49" s="94"/>
      <c r="B49" s="148"/>
      <c r="C49" s="102"/>
      <c r="D49" s="135" t="str">
        <f>+IF('Carrito Compra'!B18&lt;&gt;"",CONCATENATE('Carrito Compra'!B18,'Carrito Compra'!C18),"")</f>
        <v/>
      </c>
      <c r="E49" s="135" t="str">
        <f>+IF('Carrito Compra'!B18&lt;&gt;"",'Carrito Compra'!D18,"")</f>
        <v/>
      </c>
      <c r="F49" s="136" t="str">
        <f>+IF(E49&lt;&gt;"",'Carrito Compra'!E18,"")</f>
        <v/>
      </c>
      <c r="G49" s="137"/>
      <c r="H49" s="137" t="str">
        <f>+IF(E49&lt;&gt;"",'Carrito Compra'!F18,"")</f>
        <v/>
      </c>
      <c r="I49" s="140">
        <f>+IF(E49&lt;&gt;"",'Carrito Compra'!G18,)</f>
        <v>0</v>
      </c>
      <c r="J49" s="139"/>
      <c r="K49" s="101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</row>
    <row r="50" spans="1:24" ht="21" customHeight="1" x14ac:dyDescent="0.25">
      <c r="A50" s="94"/>
      <c r="B50" s="148"/>
      <c r="C50" s="102"/>
      <c r="D50" s="135" t="str">
        <f>+IF('Carrito Compra'!B19&lt;&gt;"",CONCATENATE('Carrito Compra'!B19,'Carrito Compra'!C19),"")</f>
        <v/>
      </c>
      <c r="E50" s="135" t="str">
        <f>+IF('Carrito Compra'!B19&lt;&gt;"",'Carrito Compra'!D19,"")</f>
        <v/>
      </c>
      <c r="F50" s="136" t="str">
        <f>+IF(E50&lt;&gt;"",'Carrito Compra'!E19,"")</f>
        <v/>
      </c>
      <c r="G50" s="137"/>
      <c r="H50" s="137" t="str">
        <f>+IF(E50&lt;&gt;"",'Carrito Compra'!F19,"")</f>
        <v/>
      </c>
      <c r="I50" s="140">
        <f>+IF(E50&lt;&gt;"",'Carrito Compra'!G19,)</f>
        <v>0</v>
      </c>
      <c r="J50" s="139"/>
      <c r="K50" s="101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</row>
    <row r="51" spans="1:24" ht="21" customHeight="1" x14ac:dyDescent="0.25">
      <c r="A51" s="94"/>
      <c r="B51" s="148"/>
      <c r="C51" s="102"/>
      <c r="D51" s="135" t="str">
        <f>+IF('Carrito Compra'!B20&lt;&gt;"",CONCATENATE('Carrito Compra'!B20,'Carrito Compra'!C20),"")</f>
        <v/>
      </c>
      <c r="E51" s="135" t="str">
        <f>+IF('Carrito Compra'!B20&lt;&gt;"",'Carrito Compra'!D20,"")</f>
        <v/>
      </c>
      <c r="F51" s="136" t="str">
        <f>+IF(E51&lt;&gt;"",'Carrito Compra'!E20,"")</f>
        <v/>
      </c>
      <c r="G51" s="137"/>
      <c r="H51" s="137" t="str">
        <f>+IF(E51&lt;&gt;"",'Carrito Compra'!F20,"")</f>
        <v/>
      </c>
      <c r="I51" s="140">
        <f>+IF(E51&lt;&gt;"",'Carrito Compra'!G20,)</f>
        <v>0</v>
      </c>
      <c r="J51" s="139"/>
      <c r="K51" s="101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</row>
    <row r="52" spans="1:24" ht="21" customHeight="1" x14ac:dyDescent="0.25">
      <c r="A52" s="94"/>
      <c r="B52" s="148"/>
      <c r="C52" s="102"/>
      <c r="D52" s="135" t="str">
        <f>+IF('Carrito Compra'!B21&lt;&gt;"",CONCATENATE('Carrito Compra'!B21,'Carrito Compra'!C21),"")</f>
        <v/>
      </c>
      <c r="E52" s="135" t="str">
        <f>+IF('Carrito Compra'!B21&lt;&gt;"",'Carrito Compra'!D21,"")</f>
        <v/>
      </c>
      <c r="F52" s="136" t="str">
        <f>+IF(E52&lt;&gt;"",'Carrito Compra'!E21,"")</f>
        <v/>
      </c>
      <c r="G52" s="137"/>
      <c r="H52" s="137" t="str">
        <f>+IF(E52&lt;&gt;"",'Carrito Compra'!F21,"")</f>
        <v/>
      </c>
      <c r="I52" s="140">
        <f>+IF(E52&lt;&gt;"",'Carrito Compra'!G21,)</f>
        <v>0</v>
      </c>
      <c r="J52" s="139"/>
      <c r="K52" s="101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</row>
    <row r="53" spans="1:24" ht="21" customHeight="1" x14ac:dyDescent="0.25">
      <c r="A53" s="94"/>
      <c r="B53" s="148"/>
      <c r="C53" s="102"/>
      <c r="D53" s="135" t="str">
        <f>+IF('Carrito Compra'!B22&lt;&gt;"",CONCATENATE('Carrito Compra'!B22,'Carrito Compra'!C22),"")</f>
        <v/>
      </c>
      <c r="E53" s="135" t="str">
        <f>+IF('Carrito Compra'!B22&lt;&gt;"",'Carrito Compra'!D22,"")</f>
        <v/>
      </c>
      <c r="F53" s="136" t="str">
        <f>+IF(E53&lt;&gt;"",'Carrito Compra'!E22,"")</f>
        <v/>
      </c>
      <c r="G53" s="137"/>
      <c r="H53" s="137" t="str">
        <f>+IF(E53&lt;&gt;"",'Carrito Compra'!F22,"")</f>
        <v/>
      </c>
      <c r="I53" s="140">
        <f>+IF(E53&lt;&gt;"",'Carrito Compra'!G22,)</f>
        <v>0</v>
      </c>
      <c r="J53" s="139"/>
      <c r="K53" s="101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</row>
    <row r="54" spans="1:24" ht="21" customHeight="1" x14ac:dyDescent="0.25">
      <c r="A54" s="94"/>
      <c r="B54" s="148"/>
      <c r="C54" s="102"/>
      <c r="D54" s="135" t="str">
        <f>+IF('Carrito Compra'!B23&lt;&gt;"",CONCATENATE('Carrito Compra'!B23,'Carrito Compra'!C23),"")</f>
        <v/>
      </c>
      <c r="E54" s="135" t="str">
        <f>+IF('Carrito Compra'!B23&lt;&gt;"",'Carrito Compra'!D23,"")</f>
        <v/>
      </c>
      <c r="F54" s="136" t="str">
        <f>+IF(E54&lt;&gt;"",'Carrito Compra'!E23,"")</f>
        <v/>
      </c>
      <c r="G54" s="137"/>
      <c r="H54" s="137" t="str">
        <f>+IF(E54&lt;&gt;"",'Carrito Compra'!F23,"")</f>
        <v/>
      </c>
      <c r="I54" s="140">
        <f>+IF(E54&lt;&gt;"",'Carrito Compra'!G23,)</f>
        <v>0</v>
      </c>
      <c r="J54" s="139"/>
      <c r="K54" s="101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</row>
    <row r="55" spans="1:24" ht="21" customHeight="1" x14ac:dyDescent="0.25">
      <c r="A55" s="94"/>
      <c r="B55" s="148"/>
      <c r="C55" s="102"/>
      <c r="D55" s="135" t="str">
        <f>+IF('Carrito Compra'!B24&lt;&gt;"",CONCATENATE('Carrito Compra'!B24,'Carrito Compra'!C24),"")</f>
        <v/>
      </c>
      <c r="E55" s="135" t="str">
        <f>+IF('Carrito Compra'!B24&lt;&gt;"",'Carrito Compra'!D24,"")</f>
        <v/>
      </c>
      <c r="F55" s="136" t="str">
        <f>+IF(E55&lt;&gt;"",'Carrito Compra'!E24,"")</f>
        <v/>
      </c>
      <c r="G55" s="137"/>
      <c r="H55" s="137" t="str">
        <f>+IF(E55&lt;&gt;"",'Carrito Compra'!F24,"")</f>
        <v/>
      </c>
      <c r="I55" s="140">
        <f>+IF(E55&lt;&gt;"",'Carrito Compra'!G24,)</f>
        <v>0</v>
      </c>
      <c r="J55" s="141"/>
      <c r="K55" s="101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</row>
    <row r="56" spans="1:24" ht="9" customHeight="1" thickBot="1" x14ac:dyDescent="0.3">
      <c r="A56" s="94"/>
      <c r="B56" s="149"/>
      <c r="C56" s="143"/>
      <c r="D56" s="142"/>
      <c r="E56" s="143"/>
      <c r="F56" s="616"/>
      <c r="G56" s="616"/>
      <c r="H56" s="144"/>
      <c r="I56" s="145"/>
      <c r="J56" s="146"/>
      <c r="K56" s="101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</row>
    <row r="57" spans="1:24" ht="16.5" thickBot="1" x14ac:dyDescent="0.3">
      <c r="A57" s="94"/>
      <c r="B57" s="609" t="s">
        <v>211</v>
      </c>
      <c r="C57" s="610"/>
      <c r="D57" s="610"/>
      <c r="E57" s="610"/>
      <c r="F57" s="610"/>
      <c r="G57" s="610"/>
      <c r="H57" s="610"/>
      <c r="I57" s="610"/>
      <c r="J57" s="611"/>
      <c r="K57" s="101"/>
      <c r="L57" s="101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</row>
    <row r="58" spans="1:24" ht="16.5" customHeight="1" thickBot="1" x14ac:dyDescent="0.3">
      <c r="A58" s="94"/>
      <c r="B58" s="151"/>
      <c r="C58" s="604" t="s">
        <v>212</v>
      </c>
      <c r="D58" s="604"/>
      <c r="E58" s="604"/>
      <c r="F58" s="604"/>
      <c r="G58" s="604"/>
      <c r="H58" s="604"/>
      <c r="I58" s="604"/>
      <c r="J58" s="605"/>
      <c r="K58" s="101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</row>
    <row r="59" spans="1:24" ht="16.5" thickBot="1" x14ac:dyDescent="0.3">
      <c r="A59" s="94"/>
      <c r="B59" s="606" t="s">
        <v>213</v>
      </c>
      <c r="C59" s="607"/>
      <c r="D59" s="607"/>
      <c r="E59" s="607"/>
      <c r="F59" s="607"/>
      <c r="G59" s="607"/>
      <c r="H59" s="607"/>
      <c r="I59" s="607"/>
      <c r="J59" s="608"/>
      <c r="K59" s="96"/>
      <c r="L59" s="96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</row>
    <row r="60" spans="1:24" ht="79.5" customHeight="1" thickBot="1" x14ac:dyDescent="0.3">
      <c r="A60" s="94"/>
      <c r="B60" s="617"/>
      <c r="C60" s="618"/>
      <c r="D60" s="618"/>
      <c r="E60" s="618"/>
      <c r="F60" s="618"/>
      <c r="G60" s="618"/>
      <c r="H60" s="618"/>
      <c r="I60" s="618"/>
      <c r="J60" s="619"/>
      <c r="K60" s="96"/>
      <c r="L60" s="94"/>
      <c r="M60" s="94"/>
      <c r="N60" s="94"/>
      <c r="O60" s="94"/>
      <c r="P60" s="94"/>
      <c r="Q60" s="94"/>
      <c r="R60" s="94"/>
      <c r="S60" s="94"/>
      <c r="T60" s="94"/>
      <c r="U60" s="94"/>
      <c r="V60" s="94"/>
      <c r="W60" s="94"/>
      <c r="X60" s="94"/>
    </row>
    <row r="61" spans="1:24" ht="15.75" customHeight="1" thickBot="1" x14ac:dyDescent="0.3">
      <c r="A61" s="94"/>
      <c r="B61" s="188"/>
      <c r="C61" s="189"/>
      <c r="D61" s="190"/>
      <c r="E61" s="190"/>
      <c r="F61" s="190"/>
      <c r="G61" s="190"/>
      <c r="H61" s="190"/>
      <c r="I61" s="190"/>
      <c r="J61" s="191"/>
      <c r="K61" s="96"/>
      <c r="L61" s="96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</row>
    <row r="62" spans="1:24" ht="15.75" customHeight="1" x14ac:dyDescent="0.25">
      <c r="A62" s="94"/>
      <c r="B62" s="188"/>
      <c r="C62" s="192" t="s">
        <v>214</v>
      </c>
      <c r="D62" s="193"/>
      <c r="E62" s="194"/>
      <c r="F62" s="195"/>
      <c r="G62" s="190"/>
      <c r="H62" s="190"/>
      <c r="I62" s="190"/>
      <c r="J62" s="191"/>
      <c r="K62" s="96"/>
      <c r="L62" s="96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</row>
    <row r="63" spans="1:24" ht="15.75" customHeight="1" x14ac:dyDescent="0.25">
      <c r="A63" s="94"/>
      <c r="B63" s="188"/>
      <c r="C63" s="196" t="s">
        <v>215</v>
      </c>
      <c r="D63" s="197"/>
      <c r="E63" s="198"/>
      <c r="F63" s="199"/>
      <c r="G63" s="190"/>
      <c r="H63" s="190"/>
      <c r="I63" s="190"/>
      <c r="J63" s="191"/>
      <c r="K63" s="96"/>
      <c r="L63" s="96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</row>
    <row r="64" spans="1:24" ht="15.75" customHeight="1" x14ac:dyDescent="0.25">
      <c r="A64" s="94"/>
      <c r="B64" s="188"/>
      <c r="C64" s="196" t="s">
        <v>216</v>
      </c>
      <c r="D64" s="197"/>
      <c r="E64" s="198"/>
      <c r="F64" s="199"/>
      <c r="G64" s="190"/>
      <c r="H64" s="190"/>
      <c r="I64" s="190"/>
      <c r="J64" s="191"/>
      <c r="K64" s="96"/>
      <c r="L64" s="96"/>
      <c r="M64" s="94"/>
      <c r="N64" s="94"/>
      <c r="O64" s="94"/>
      <c r="P64" s="94"/>
      <c r="Q64" s="94"/>
      <c r="R64" s="94"/>
      <c r="S64" s="94"/>
      <c r="T64" s="94"/>
      <c r="U64" s="94"/>
      <c r="V64" s="94"/>
      <c r="W64" s="94"/>
      <c r="X64" s="94"/>
    </row>
    <row r="65" spans="1:24" ht="15.75" customHeight="1" x14ac:dyDescent="0.25">
      <c r="A65" s="94"/>
      <c r="B65" s="188"/>
      <c r="C65" s="196" t="s">
        <v>217</v>
      </c>
      <c r="D65" s="197"/>
      <c r="E65" s="198"/>
      <c r="F65" s="199"/>
      <c r="G65" s="190"/>
      <c r="H65" s="190"/>
      <c r="I65" s="190"/>
      <c r="J65" s="191"/>
      <c r="K65" s="96"/>
      <c r="L65" s="96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</row>
    <row r="66" spans="1:24" ht="15.75" customHeight="1" x14ac:dyDescent="0.25">
      <c r="A66" s="94"/>
      <c r="B66" s="188"/>
      <c r="C66" s="196" t="s">
        <v>218</v>
      </c>
      <c r="D66" s="200"/>
      <c r="E66" s="198"/>
      <c r="F66" s="199"/>
      <c r="G66" s="190"/>
      <c r="H66" s="190"/>
      <c r="I66" s="190"/>
      <c r="J66" s="191"/>
      <c r="K66" s="96"/>
      <c r="L66" s="96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</row>
    <row r="67" spans="1:24" ht="15.75" customHeight="1" x14ac:dyDescent="0.25">
      <c r="A67" s="94"/>
      <c r="B67" s="188"/>
      <c r="C67" s="196" t="s">
        <v>219</v>
      </c>
      <c r="D67" s="200"/>
      <c r="E67" s="198"/>
      <c r="F67" s="199"/>
      <c r="G67" s="190"/>
      <c r="H67" s="190"/>
      <c r="I67" s="190"/>
      <c r="J67" s="191"/>
      <c r="K67" s="96"/>
      <c r="L67" s="96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</row>
    <row r="68" spans="1:24" ht="15.75" customHeight="1" thickBot="1" x14ac:dyDescent="0.3">
      <c r="A68" s="94"/>
      <c r="B68" s="201"/>
      <c r="C68" s="202" t="s">
        <v>220</v>
      </c>
      <c r="D68" s="203"/>
      <c r="E68" s="204"/>
      <c r="F68" s="205"/>
      <c r="G68" s="206"/>
      <c r="H68" s="206"/>
      <c r="I68" s="206"/>
      <c r="J68" s="207"/>
      <c r="K68" s="96"/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</row>
    <row r="69" spans="1:24" ht="6" customHeight="1" thickBot="1" x14ac:dyDescent="0.3">
      <c r="A69" s="94"/>
      <c r="B69" s="208"/>
      <c r="C69" s="209"/>
      <c r="D69" s="209"/>
      <c r="E69" s="210"/>
      <c r="F69" s="210"/>
      <c r="G69" s="210"/>
      <c r="H69" s="210"/>
      <c r="I69" s="210"/>
      <c r="J69" s="211"/>
      <c r="K69" s="96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</row>
    <row r="70" spans="1:24" ht="16.5" thickBot="1" x14ac:dyDescent="0.3">
      <c r="A70" s="94"/>
      <c r="B70" s="606" t="s">
        <v>221</v>
      </c>
      <c r="C70" s="607"/>
      <c r="D70" s="607"/>
      <c r="E70" s="607"/>
      <c r="F70" s="607"/>
      <c r="G70" s="607"/>
      <c r="H70" s="607"/>
      <c r="I70" s="607"/>
      <c r="J70" s="608"/>
      <c r="K70" s="96"/>
      <c r="L70" s="96"/>
      <c r="M70" s="94"/>
      <c r="N70" s="94"/>
      <c r="O70" s="94"/>
      <c r="P70" s="94"/>
      <c r="Q70" s="94"/>
      <c r="R70" s="94"/>
      <c r="S70" s="94"/>
      <c r="T70" s="94"/>
      <c r="U70" s="94"/>
      <c r="V70" s="94"/>
      <c r="W70" s="94"/>
      <c r="X70" s="94"/>
    </row>
    <row r="71" spans="1:24" ht="28.5" customHeight="1" thickBot="1" x14ac:dyDescent="0.3">
      <c r="A71" s="94"/>
      <c r="B71" s="577"/>
      <c r="C71" s="578"/>
      <c r="D71" s="578"/>
      <c r="E71" s="578"/>
      <c r="F71" s="578"/>
      <c r="G71" s="578"/>
      <c r="H71" s="578"/>
      <c r="I71" s="578"/>
      <c r="J71" s="579"/>
      <c r="K71" s="96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</row>
    <row r="72" spans="1:24" ht="15.75" x14ac:dyDescent="0.25">
      <c r="A72" s="94"/>
      <c r="B72" s="125"/>
      <c r="C72" s="152"/>
      <c r="D72" s="152"/>
      <c r="E72" s="152"/>
      <c r="F72" s="152"/>
      <c r="G72" s="152"/>
      <c r="H72" s="152"/>
      <c r="I72" s="153"/>
      <c r="J72" s="150"/>
      <c r="K72" s="96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</row>
    <row r="73" spans="1:24" ht="15.75" x14ac:dyDescent="0.25">
      <c r="A73" s="94"/>
      <c r="B73" s="125"/>
      <c r="C73" s="127"/>
      <c r="D73" s="154" t="s">
        <v>222</v>
      </c>
      <c r="E73" s="94"/>
      <c r="F73" s="155">
        <f>+SUMPRODUCT(I33:I55,C33:C55)</f>
        <v>0</v>
      </c>
      <c r="G73" s="156" t="s">
        <v>223</v>
      </c>
      <c r="H73" s="94"/>
      <c r="I73" s="96"/>
      <c r="J73" s="133"/>
      <c r="K73" s="96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</row>
    <row r="74" spans="1:24" ht="15.75" x14ac:dyDescent="0.25">
      <c r="A74" s="94"/>
      <c r="B74" s="125"/>
      <c r="C74" s="127"/>
      <c r="D74" s="154"/>
      <c r="E74" s="157"/>
      <c r="F74" s="156"/>
      <c r="G74" s="96"/>
      <c r="H74" s="96"/>
      <c r="I74" s="96"/>
      <c r="J74" s="133"/>
      <c r="K74" s="96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</row>
    <row r="75" spans="1:24" ht="15.75" x14ac:dyDescent="0.25">
      <c r="A75" s="94"/>
      <c r="B75" s="125"/>
      <c r="C75" s="127"/>
      <c r="D75" s="158" t="s">
        <v>224</v>
      </c>
      <c r="E75" s="159"/>
      <c r="F75" s="131"/>
      <c r="G75" s="96"/>
      <c r="H75" s="96"/>
      <c r="I75" s="96"/>
      <c r="J75" s="133"/>
      <c r="K75" s="96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</row>
    <row r="76" spans="1:24" ht="16.5" thickBot="1" x14ac:dyDescent="0.3">
      <c r="A76" s="94"/>
      <c r="B76" s="160"/>
      <c r="C76" s="161"/>
      <c r="D76" s="162"/>
      <c r="E76" s="163"/>
      <c r="F76" s="163"/>
      <c r="G76" s="162"/>
      <c r="H76" s="162"/>
      <c r="I76" s="163"/>
      <c r="J76" s="164"/>
      <c r="K76" s="96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</row>
    <row r="77" spans="1:24" ht="15.75" x14ac:dyDescent="0.25">
      <c r="A77" s="94"/>
      <c r="B77" s="96"/>
      <c r="C77" s="96"/>
      <c r="D77" s="96"/>
      <c r="E77" s="96"/>
      <c r="F77" s="96"/>
      <c r="G77" s="96"/>
      <c r="H77" s="96"/>
      <c r="I77" s="96"/>
      <c r="J77" s="96"/>
      <c r="K77" s="96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</row>
    <row r="78" spans="1:24" x14ac:dyDescent="0.2">
      <c r="A78" s="94"/>
      <c r="B78" s="94"/>
      <c r="C78" s="94"/>
      <c r="D78" s="94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</row>
    <row r="79" spans="1:24" x14ac:dyDescent="0.2">
      <c r="A79" s="94"/>
      <c r="B79" s="94"/>
      <c r="C79" s="94"/>
      <c r="D79" s="94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</row>
    <row r="80" spans="1:24" x14ac:dyDescent="0.2">
      <c r="A80" s="94"/>
      <c r="B80" s="94"/>
      <c r="C80" s="94"/>
      <c r="D80" s="94"/>
      <c r="E80" s="94"/>
      <c r="F80" s="94"/>
      <c r="G80" s="94"/>
      <c r="H80" s="94"/>
      <c r="I80" s="94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</row>
    <row r="81" spans="1:24" x14ac:dyDescent="0.2">
      <c r="A81" s="94"/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94"/>
      <c r="X81" s="94"/>
    </row>
    <row r="82" spans="1:24" x14ac:dyDescent="0.2">
      <c r="A82" s="94"/>
      <c r="B82" s="94"/>
      <c r="C82" s="94"/>
      <c r="D82" s="94"/>
      <c r="E82" s="94"/>
      <c r="F82" s="94"/>
      <c r="G82" s="94"/>
      <c r="H82" s="94"/>
      <c r="I82" s="94"/>
      <c r="J82" s="94"/>
      <c r="K82" s="94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94"/>
      <c r="X82" s="94"/>
    </row>
    <row r="83" spans="1:24" x14ac:dyDescent="0.2">
      <c r="A83" s="94"/>
      <c r="B83" s="94"/>
      <c r="C83" s="94"/>
      <c r="D83" s="94"/>
      <c r="E83" s="94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</row>
    <row r="84" spans="1:24" x14ac:dyDescent="0.2">
      <c r="A84" s="94"/>
      <c r="B84" s="94"/>
      <c r="C84" s="94"/>
      <c r="D84" s="94"/>
      <c r="E84" s="94"/>
      <c r="F84" s="94"/>
      <c r="G84" s="94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</row>
    <row r="85" spans="1:24" x14ac:dyDescent="0.2">
      <c r="A85" s="94"/>
      <c r="B85" s="94"/>
      <c r="C85" s="94"/>
      <c r="D85" s="94"/>
      <c r="E85" s="94"/>
      <c r="F85" s="94"/>
      <c r="G85" s="94"/>
      <c r="H85" s="94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</row>
    <row r="86" spans="1:24" x14ac:dyDescent="0.2">
      <c r="A86" s="94"/>
      <c r="B86" s="94"/>
      <c r="C86" s="94"/>
      <c r="D86" s="94"/>
      <c r="E86" s="94"/>
      <c r="F86" s="94"/>
      <c r="G86" s="94"/>
      <c r="H86" s="94"/>
      <c r="I86" s="94"/>
      <c r="J86" s="94"/>
      <c r="K86" s="94"/>
      <c r="L86" s="94"/>
      <c r="M86" s="94"/>
      <c r="N86" s="94"/>
      <c r="O86" s="94"/>
      <c r="P86" s="94"/>
      <c r="Q86" s="94"/>
      <c r="R86" s="94"/>
      <c r="S86" s="94"/>
      <c r="T86" s="94"/>
      <c r="U86" s="94"/>
      <c r="V86" s="94"/>
      <c r="W86" s="94"/>
      <c r="X86" s="94"/>
    </row>
    <row r="87" spans="1:24" x14ac:dyDescent="0.2">
      <c r="A87" s="94"/>
      <c r="B87" s="94"/>
      <c r="C87" s="94"/>
      <c r="D87" s="94"/>
      <c r="E87" s="94"/>
      <c r="F87" s="94"/>
      <c r="G87" s="94"/>
      <c r="H87" s="94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94"/>
      <c r="T87" s="94"/>
      <c r="U87" s="94"/>
      <c r="V87" s="94"/>
      <c r="W87" s="94"/>
      <c r="X87" s="94"/>
    </row>
    <row r="88" spans="1:24" x14ac:dyDescent="0.2">
      <c r="A88" s="94"/>
      <c r="B88" s="94"/>
      <c r="C88" s="94"/>
      <c r="D88" s="94"/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</row>
    <row r="89" spans="1:24" x14ac:dyDescent="0.2">
      <c r="A89" s="94"/>
      <c r="B89" s="94"/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</row>
    <row r="90" spans="1:24" x14ac:dyDescent="0.2">
      <c r="A90" s="94"/>
      <c r="B90" s="94"/>
      <c r="C90" s="94"/>
      <c r="D90" s="94"/>
      <c r="E90" s="94"/>
      <c r="F90" s="94"/>
      <c r="G90" s="94"/>
      <c r="H90" s="94"/>
      <c r="I90" s="94"/>
      <c r="J90" s="94"/>
      <c r="K90" s="94"/>
      <c r="L90" s="94"/>
      <c r="M90" s="94"/>
      <c r="N90" s="94"/>
      <c r="O90" s="94"/>
      <c r="P90" s="94"/>
      <c r="Q90" s="94"/>
      <c r="R90" s="94"/>
      <c r="S90" s="94"/>
      <c r="T90" s="94"/>
      <c r="U90" s="94"/>
      <c r="V90" s="94"/>
      <c r="W90" s="94"/>
      <c r="X90" s="94"/>
    </row>
    <row r="91" spans="1:24" x14ac:dyDescent="0.2">
      <c r="A91" s="94"/>
      <c r="B91" s="94"/>
      <c r="C91" s="94"/>
      <c r="D91" s="94"/>
      <c r="E91" s="94"/>
      <c r="F91" s="94"/>
      <c r="G91" s="94"/>
      <c r="H91" s="94"/>
      <c r="I91" s="94"/>
      <c r="J91" s="94"/>
      <c r="K91" s="94"/>
      <c r="L91" s="94"/>
      <c r="M91" s="94"/>
      <c r="N91" s="94"/>
      <c r="O91" s="94"/>
      <c r="P91" s="94"/>
      <c r="Q91" s="94"/>
      <c r="R91" s="94"/>
      <c r="S91" s="94"/>
      <c r="T91" s="94"/>
      <c r="U91" s="94"/>
      <c r="V91" s="94"/>
      <c r="W91" s="94"/>
      <c r="X91" s="94"/>
    </row>
    <row r="92" spans="1:24" x14ac:dyDescent="0.2">
      <c r="A92" s="94"/>
      <c r="B92" s="94"/>
      <c r="C92" s="94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</row>
    <row r="93" spans="1:24" x14ac:dyDescent="0.2">
      <c r="A93" s="94"/>
      <c r="B93" s="94"/>
      <c r="C93" s="94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4"/>
      <c r="S93" s="94"/>
      <c r="T93" s="94"/>
      <c r="U93" s="94"/>
      <c r="V93" s="94"/>
      <c r="W93" s="94"/>
      <c r="X93" s="94"/>
    </row>
    <row r="94" spans="1:24" x14ac:dyDescent="0.2">
      <c r="A94" s="94"/>
      <c r="B94" s="94"/>
      <c r="C94" s="94"/>
      <c r="D94" s="94"/>
      <c r="E94" s="94"/>
      <c r="F94" s="94"/>
      <c r="G94" s="94"/>
      <c r="H94" s="94"/>
      <c r="I94" s="94"/>
      <c r="J94" s="94"/>
      <c r="K94" s="94"/>
      <c r="L94" s="94"/>
      <c r="M94" s="94"/>
      <c r="N94" s="94"/>
      <c r="O94" s="94"/>
      <c r="P94" s="94"/>
      <c r="Q94" s="94"/>
      <c r="R94" s="94"/>
      <c r="S94" s="94"/>
      <c r="T94" s="94"/>
      <c r="U94" s="94"/>
      <c r="V94" s="94"/>
      <c r="W94" s="94"/>
      <c r="X94" s="94"/>
    </row>
    <row r="95" spans="1:24" x14ac:dyDescent="0.2">
      <c r="A95" s="94"/>
      <c r="B95" s="94"/>
      <c r="C95" s="94"/>
      <c r="D95" s="94"/>
      <c r="E95" s="94"/>
      <c r="F95" s="94"/>
      <c r="G95" s="94"/>
      <c r="H95" s="94"/>
      <c r="I95" s="94"/>
      <c r="J95" s="94"/>
      <c r="K95" s="94"/>
      <c r="L95" s="94"/>
      <c r="M95" s="94"/>
      <c r="N95" s="94"/>
      <c r="O95" s="94"/>
      <c r="P95" s="94"/>
      <c r="Q95" s="94"/>
      <c r="R95" s="94"/>
      <c r="S95" s="94"/>
      <c r="T95" s="94"/>
      <c r="U95" s="94"/>
      <c r="V95" s="94"/>
      <c r="W95" s="94"/>
      <c r="X95" s="94"/>
    </row>
    <row r="96" spans="1:24" x14ac:dyDescent="0.2">
      <c r="A96" s="94"/>
      <c r="B96" s="94"/>
      <c r="C96" s="94"/>
      <c r="D96" s="94"/>
      <c r="E96" s="94"/>
      <c r="F96" s="94"/>
      <c r="G96" s="94"/>
      <c r="H96" s="94"/>
      <c r="I96" s="94"/>
      <c r="J96" s="94"/>
      <c r="K96" s="94"/>
      <c r="L96" s="94"/>
      <c r="M96" s="94"/>
      <c r="N96" s="94"/>
      <c r="O96" s="94"/>
      <c r="P96" s="94"/>
      <c r="Q96" s="94"/>
      <c r="R96" s="94"/>
      <c r="S96" s="94"/>
      <c r="T96" s="94"/>
      <c r="U96" s="94"/>
      <c r="V96" s="94"/>
      <c r="W96" s="94"/>
      <c r="X96" s="94"/>
    </row>
    <row r="97" spans="1:24" x14ac:dyDescent="0.2">
      <c r="A97" s="94"/>
      <c r="B97" s="94"/>
      <c r="C97" s="94"/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4"/>
      <c r="P97" s="94"/>
      <c r="Q97" s="94"/>
      <c r="R97" s="94"/>
      <c r="S97" s="94"/>
      <c r="T97" s="94"/>
      <c r="U97" s="94"/>
      <c r="V97" s="94"/>
      <c r="W97" s="94"/>
      <c r="X97" s="94"/>
    </row>
    <row r="98" spans="1:24" x14ac:dyDescent="0.2">
      <c r="A98" s="94"/>
      <c r="B98" s="94"/>
      <c r="C98" s="94"/>
      <c r="D98" s="94"/>
      <c r="E98" s="94"/>
      <c r="F98" s="94"/>
      <c r="G98" s="94"/>
      <c r="H98" s="94"/>
      <c r="I98" s="94"/>
      <c r="J98" s="94"/>
      <c r="K98" s="94"/>
      <c r="L98" s="94"/>
      <c r="M98" s="94"/>
      <c r="N98" s="94"/>
      <c r="O98" s="94"/>
      <c r="P98" s="94"/>
      <c r="Q98" s="94"/>
      <c r="R98" s="94"/>
      <c r="S98" s="94"/>
      <c r="T98" s="94"/>
      <c r="U98" s="94"/>
      <c r="V98" s="94"/>
      <c r="W98" s="94"/>
      <c r="X98" s="94"/>
    </row>
    <row r="99" spans="1:24" x14ac:dyDescent="0.2">
      <c r="A99" s="94"/>
      <c r="B99" s="94"/>
      <c r="C99" s="94"/>
      <c r="D99" s="94"/>
      <c r="E99" s="94"/>
      <c r="F99" s="94"/>
      <c r="G99" s="94"/>
      <c r="H99" s="94"/>
      <c r="I99" s="94"/>
      <c r="J99" s="94"/>
      <c r="K99" s="94"/>
      <c r="L99" s="94"/>
      <c r="M99" s="94"/>
      <c r="N99" s="94"/>
      <c r="O99" s="94"/>
      <c r="P99" s="94"/>
      <c r="Q99" s="94"/>
      <c r="R99" s="94"/>
      <c r="S99" s="94"/>
      <c r="T99" s="94"/>
      <c r="U99" s="94"/>
      <c r="V99" s="94"/>
      <c r="W99" s="94"/>
      <c r="X99" s="94"/>
    </row>
    <row r="100" spans="1:24" x14ac:dyDescent="0.2">
      <c r="A100" s="94"/>
      <c r="B100" s="94"/>
      <c r="C100" s="94"/>
      <c r="D100" s="94"/>
      <c r="E100" s="94"/>
      <c r="F100" s="94"/>
      <c r="G100" s="94"/>
      <c r="H100" s="94"/>
      <c r="I100" s="94"/>
      <c r="J100" s="94"/>
      <c r="K100" s="94"/>
      <c r="L100" s="94"/>
      <c r="M100" s="94"/>
      <c r="N100" s="94"/>
      <c r="O100" s="94"/>
      <c r="P100" s="94"/>
      <c r="Q100" s="94"/>
      <c r="R100" s="94"/>
      <c r="S100" s="94"/>
      <c r="T100" s="94"/>
      <c r="U100" s="94"/>
      <c r="V100" s="94"/>
      <c r="W100" s="94"/>
      <c r="X100" s="94"/>
    </row>
    <row r="101" spans="1:24" x14ac:dyDescent="0.2">
      <c r="A101" s="94"/>
      <c r="B101" s="94"/>
      <c r="C101" s="94"/>
      <c r="D101" s="94"/>
      <c r="E101" s="94"/>
      <c r="F101" s="94"/>
      <c r="G101" s="94"/>
      <c r="H101" s="94"/>
      <c r="I101" s="94"/>
      <c r="J101" s="94"/>
      <c r="K101" s="94"/>
      <c r="L101" s="94"/>
      <c r="M101" s="94"/>
      <c r="N101" s="94"/>
      <c r="O101" s="94"/>
      <c r="P101" s="94"/>
      <c r="Q101" s="94"/>
      <c r="R101" s="94"/>
      <c r="S101" s="94"/>
      <c r="T101" s="94"/>
      <c r="U101" s="94"/>
      <c r="V101" s="94"/>
      <c r="W101" s="94"/>
      <c r="X101" s="94"/>
    </row>
    <row r="102" spans="1:24" x14ac:dyDescent="0.2">
      <c r="A102" s="94"/>
      <c r="B102" s="94"/>
      <c r="C102" s="94"/>
      <c r="D102" s="94"/>
      <c r="E102" s="94"/>
      <c r="F102" s="94"/>
      <c r="G102" s="94"/>
      <c r="H102" s="94"/>
      <c r="I102" s="94"/>
      <c r="J102" s="94"/>
      <c r="K102" s="94"/>
      <c r="L102" s="94"/>
      <c r="M102" s="94"/>
      <c r="N102" s="94"/>
      <c r="O102" s="94"/>
      <c r="P102" s="94"/>
      <c r="Q102" s="94"/>
      <c r="R102" s="94"/>
      <c r="S102" s="94"/>
      <c r="T102" s="94"/>
      <c r="U102" s="94"/>
      <c r="V102" s="94"/>
      <c r="W102" s="94"/>
      <c r="X102" s="94"/>
    </row>
    <row r="103" spans="1:24" x14ac:dyDescent="0.2">
      <c r="A103" s="94"/>
      <c r="B103" s="94"/>
      <c r="C103" s="94"/>
      <c r="D103" s="94"/>
      <c r="E103" s="94"/>
      <c r="F103" s="94"/>
      <c r="G103" s="94"/>
      <c r="H103" s="94"/>
      <c r="I103" s="94"/>
      <c r="J103" s="94"/>
      <c r="K103" s="94"/>
      <c r="L103" s="94"/>
      <c r="M103" s="94"/>
      <c r="N103" s="94"/>
      <c r="O103" s="94"/>
      <c r="P103" s="94"/>
      <c r="Q103" s="94"/>
      <c r="R103" s="94"/>
      <c r="S103" s="94"/>
      <c r="T103" s="94"/>
      <c r="U103" s="94"/>
      <c r="V103" s="94"/>
      <c r="W103" s="94"/>
      <c r="X103" s="94"/>
    </row>
    <row r="104" spans="1:24" x14ac:dyDescent="0.2">
      <c r="A104" s="94"/>
      <c r="B104" s="94"/>
      <c r="C104" s="94"/>
      <c r="D104" s="94"/>
      <c r="E104" s="94"/>
      <c r="F104" s="94"/>
      <c r="G104" s="94"/>
      <c r="H104" s="94"/>
      <c r="I104" s="94"/>
      <c r="J104" s="94"/>
      <c r="K104" s="94"/>
      <c r="L104" s="94"/>
      <c r="M104" s="94"/>
      <c r="N104" s="94"/>
      <c r="O104" s="94"/>
      <c r="P104" s="94"/>
      <c r="Q104" s="94"/>
      <c r="R104" s="94"/>
      <c r="S104" s="94"/>
      <c r="T104" s="94"/>
      <c r="U104" s="94"/>
      <c r="V104" s="94"/>
      <c r="W104" s="94"/>
      <c r="X104" s="94"/>
    </row>
    <row r="105" spans="1:24" x14ac:dyDescent="0.2">
      <c r="A105" s="94"/>
      <c r="B105" s="94"/>
      <c r="C105" s="94"/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  <c r="O105" s="94"/>
      <c r="P105" s="94"/>
      <c r="Q105" s="94"/>
      <c r="R105" s="94"/>
      <c r="S105" s="94"/>
      <c r="T105" s="94"/>
      <c r="U105" s="94"/>
      <c r="V105" s="94"/>
      <c r="W105" s="94"/>
      <c r="X105" s="94"/>
    </row>
    <row r="106" spans="1:24" x14ac:dyDescent="0.2">
      <c r="A106" s="94"/>
      <c r="B106" s="94"/>
      <c r="C106" s="94"/>
      <c r="D106" s="94"/>
      <c r="E106" s="94"/>
      <c r="F106" s="94"/>
      <c r="G106" s="94"/>
      <c r="H106" s="94"/>
      <c r="I106" s="94"/>
      <c r="J106" s="94"/>
      <c r="K106" s="94"/>
      <c r="L106" s="94"/>
      <c r="M106" s="94"/>
      <c r="N106" s="94"/>
      <c r="O106" s="94"/>
      <c r="P106" s="94"/>
      <c r="Q106" s="94"/>
      <c r="R106" s="94"/>
      <c r="S106" s="94"/>
      <c r="T106" s="94"/>
      <c r="U106" s="94"/>
      <c r="V106" s="94"/>
      <c r="W106" s="94"/>
      <c r="X106" s="94"/>
    </row>
    <row r="107" spans="1:24" x14ac:dyDescent="0.2">
      <c r="A107" s="94"/>
      <c r="B107" s="94"/>
      <c r="C107" s="94"/>
      <c r="D107" s="94"/>
      <c r="E107" s="94"/>
      <c r="F107" s="94"/>
      <c r="G107" s="94"/>
      <c r="H107" s="94"/>
      <c r="I107" s="94"/>
      <c r="J107" s="94"/>
      <c r="K107" s="94"/>
      <c r="L107" s="94"/>
      <c r="M107" s="94"/>
      <c r="N107" s="94"/>
      <c r="O107" s="94"/>
      <c r="P107" s="94"/>
      <c r="Q107" s="94"/>
      <c r="R107" s="94"/>
      <c r="S107" s="94"/>
      <c r="T107" s="94"/>
      <c r="U107" s="94"/>
      <c r="V107" s="94"/>
      <c r="W107" s="94"/>
      <c r="X107" s="94"/>
    </row>
  </sheetData>
  <mergeCells count="43">
    <mergeCell ref="C58:J58"/>
    <mergeCell ref="B59:J59"/>
    <mergeCell ref="B70:J70"/>
    <mergeCell ref="B57:J57"/>
    <mergeCell ref="C31:C32"/>
    <mergeCell ref="E31:E32"/>
    <mergeCell ref="F31:G32"/>
    <mergeCell ref="I31:I32"/>
    <mergeCell ref="F56:G56"/>
    <mergeCell ref="B60:J60"/>
    <mergeCell ref="H28:I28"/>
    <mergeCell ref="H19:I19"/>
    <mergeCell ref="B30:J30"/>
    <mergeCell ref="D28:F28"/>
    <mergeCell ref="D23:F23"/>
    <mergeCell ref="D24:F24"/>
    <mergeCell ref="D27:F27"/>
    <mergeCell ref="H23:I23"/>
    <mergeCell ref="H24:I24"/>
    <mergeCell ref="H27:I27"/>
    <mergeCell ref="D25:F25"/>
    <mergeCell ref="D26:F26"/>
    <mergeCell ref="H17:I17"/>
    <mergeCell ref="H18:I18"/>
    <mergeCell ref="D18:F18"/>
    <mergeCell ref="D19:F19"/>
    <mergeCell ref="B15:J15"/>
    <mergeCell ref="B5:D7"/>
    <mergeCell ref="E5:F7"/>
    <mergeCell ref="B71:J71"/>
    <mergeCell ref="G2:H4"/>
    <mergeCell ref="D31:D32"/>
    <mergeCell ref="D10:F10"/>
    <mergeCell ref="D11:F11"/>
    <mergeCell ref="D12:F12"/>
    <mergeCell ref="D13:F13"/>
    <mergeCell ref="D17:F17"/>
    <mergeCell ref="B8:J8"/>
    <mergeCell ref="B21:J21"/>
    <mergeCell ref="G5:G7"/>
    <mergeCell ref="H11:I11"/>
    <mergeCell ref="H12:I12"/>
    <mergeCell ref="H13:I13"/>
  </mergeCells>
  <conditionalFormatting sqref="C62:F68">
    <cfRule type="expression" dxfId="2" priority="1">
      <formula>$C$61&lt;&gt;"ETIQUETA INFOREIN"</formula>
    </cfRule>
  </conditionalFormatting>
  <dataValidations count="1">
    <dataValidation type="list" allowBlank="1" showInputMessage="1" showErrorMessage="1" sqref="C61" xr:uid="{00000000-0002-0000-0700-000000000000}">
      <formula1>"ETIQUETA INFOREIN"</formula1>
    </dataValidation>
  </dataValidations>
  <pageMargins left="0.51181102362204722" right="0.51181102362204722" top="0.55118110236220474" bottom="0.55118110236220474" header="0.31496062992125984" footer="0.31496062992125984"/>
  <pageSetup paperSize="9" scale="52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1000000}">
          <x14:formula1>
            <xm:f>CLIENTES!$A$1:$A$97</xm:f>
          </x14:formula1>
          <xm:sqref>D23:F23 D17:F17 D12:F12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27"/>
  </sheetPr>
  <dimension ref="A1:K34"/>
  <sheetViews>
    <sheetView workbookViewId="0"/>
  </sheetViews>
  <sheetFormatPr baseColWidth="10" defaultColWidth="11.42578125" defaultRowHeight="12.75" x14ac:dyDescent="0.2"/>
  <cols>
    <col min="1" max="1" width="6.28515625" style="1" customWidth="1"/>
    <col min="2" max="2" width="11.42578125" style="1"/>
    <col min="3" max="3" width="12" style="1" bestFit="1" customWidth="1"/>
    <col min="4" max="4" width="14.28515625" style="1" bestFit="1" customWidth="1"/>
    <col min="5" max="5" width="87.5703125" style="1" bestFit="1" customWidth="1"/>
    <col min="6" max="16384" width="11.42578125" style="1"/>
  </cols>
  <sheetData>
    <row r="1" spans="1:11" ht="13.5" thickBot="1" x14ac:dyDescent="0.25">
      <c r="B1" s="620" t="s">
        <v>225</v>
      </c>
      <c r="C1" s="621"/>
      <c r="D1" s="621"/>
      <c r="E1" s="621"/>
      <c r="F1" s="621"/>
      <c r="G1" s="622"/>
      <c r="H1" s="87" t="s">
        <v>226</v>
      </c>
      <c r="I1" s="87"/>
      <c r="J1" s="87"/>
      <c r="K1" s="87" t="s">
        <v>227</v>
      </c>
    </row>
    <row r="2" spans="1:11" x14ac:dyDescent="0.2">
      <c r="A2" s="1">
        <v>10</v>
      </c>
      <c r="B2" s="76" t="str">
        <f>IFERROR(VLOOKUP(CONCATENATE("x-",A2),#REF!,4,0),"")</f>
        <v/>
      </c>
      <c r="C2" s="77" t="str">
        <f>IFERROR(VLOOKUP(CONCATENATE("x-",A2),#REF!,5,0),"")</f>
        <v/>
      </c>
      <c r="D2" s="77" t="str">
        <f>IFERROR(VLOOKUP(CONCATENATE("x-",A2),#REF!,6,0),"")</f>
        <v/>
      </c>
      <c r="E2" s="77" t="str">
        <f>IFERROR(VLOOKUP(CONCATENATE("x-",A2),#REF!,7,0),"")</f>
        <v/>
      </c>
      <c r="F2" s="77" t="str">
        <f>IFERROR(VLOOKUP(CONCATENATE("x-",A2),#REF!,3,0),"")</f>
        <v/>
      </c>
      <c r="G2" s="78" t="str">
        <f>IFERROR(VLOOKUP(CONCATENATE("x-",A2),#REF!,8,0),"")</f>
        <v/>
      </c>
      <c r="H2" s="76" t="str">
        <f>IFERROR(VLOOKUP(CONCATENATE(B2,C2),#REF!,16,0),"")</f>
        <v/>
      </c>
      <c r="I2" s="331" t="str">
        <f>IFERROR((G2-H2)/G2,"")</f>
        <v/>
      </c>
      <c r="J2" s="332" t="str">
        <f>IFERROR(VLOOKUP(CONCATENATE(B2,C2),#REF!,15,0),"")</f>
        <v/>
      </c>
      <c r="K2" s="183" t="str">
        <f>IF(J2="","",IF(J2-I2&lt;0.01,"ok","NO"))</f>
        <v/>
      </c>
    </row>
    <row r="3" spans="1:11" x14ac:dyDescent="0.2">
      <c r="A3" s="1">
        <v>20</v>
      </c>
      <c r="B3" s="79" t="str">
        <f>IFERROR(VLOOKUP(CONCATENATE("x-",A3),#REF!,4,0),"")</f>
        <v/>
      </c>
      <c r="C3" s="1" t="str">
        <f>IFERROR(VLOOKUP(CONCATENATE("x-",A3),#REF!,5,0),"")</f>
        <v/>
      </c>
      <c r="D3" s="1" t="str">
        <f>IFERROR(VLOOKUP(CONCATENATE("x-",A3),#REF!,6,0),"")</f>
        <v/>
      </c>
      <c r="E3" s="1" t="str">
        <f>IFERROR(VLOOKUP(CONCATENATE("x-",A3),#REF!,7,0),"")</f>
        <v/>
      </c>
      <c r="F3" s="1" t="str">
        <f>IFERROR(VLOOKUP(CONCATENATE("x-",A3),#REF!,3,0),"")</f>
        <v/>
      </c>
      <c r="G3" s="80" t="str">
        <f>IFERROR(VLOOKUP(CONCATENATE("x-",A3),#REF!,8,0),"")</f>
        <v/>
      </c>
      <c r="H3" s="79" t="str">
        <f>IFERROR(VLOOKUP(CONCATENATE(B3,C3),#REF!,16,0),"")</f>
        <v/>
      </c>
      <c r="I3" s="333" t="str">
        <f t="shared" ref="I3:I34" si="0">IFERROR((G3-H3)/G3,"")</f>
        <v/>
      </c>
      <c r="J3" s="334" t="str">
        <f>IFERROR(VLOOKUP(CONCATENATE(B3,C3),#REF!,15,0),"")</f>
        <v/>
      </c>
      <c r="K3" s="184" t="str">
        <f t="shared" ref="K3:K34" si="1">IF(J3="","",IF(J3-I3&lt;0.01,"ok","NO"))</f>
        <v/>
      </c>
    </row>
    <row r="4" spans="1:11" x14ac:dyDescent="0.2">
      <c r="A4" s="1">
        <v>30</v>
      </c>
      <c r="B4" s="79" t="str">
        <f>IFERROR(VLOOKUP(CONCATENATE("x-",A4),#REF!,4,0),"")</f>
        <v/>
      </c>
      <c r="C4" s="1" t="str">
        <f>IFERROR(VLOOKUP(CONCATENATE("x-",A4),#REF!,5,0),"")</f>
        <v/>
      </c>
      <c r="D4" s="1" t="str">
        <f>IFERROR(VLOOKUP(CONCATENATE("x-",A4),#REF!,6,0),"")</f>
        <v/>
      </c>
      <c r="E4" s="1" t="str">
        <f>IFERROR(VLOOKUP(CONCATENATE("x-",A4),#REF!,7,0),"")</f>
        <v/>
      </c>
      <c r="F4" s="1" t="str">
        <f>IFERROR(VLOOKUP(CONCATENATE("x-",A4),#REF!,3,0),"")</f>
        <v/>
      </c>
      <c r="G4" s="80" t="str">
        <f>IFERROR(VLOOKUP(CONCATENATE("x-",A4),#REF!,8,0),"")</f>
        <v/>
      </c>
      <c r="H4" s="79" t="str">
        <f>IFERROR(VLOOKUP(CONCATENATE(B4,C4),#REF!,16,0),"")</f>
        <v/>
      </c>
      <c r="I4" s="333" t="str">
        <f t="shared" si="0"/>
        <v/>
      </c>
      <c r="J4" s="334" t="str">
        <f>IFERROR(VLOOKUP(CONCATENATE(B4,C4),#REF!,15,0),"")</f>
        <v/>
      </c>
      <c r="K4" s="184" t="str">
        <f t="shared" si="1"/>
        <v/>
      </c>
    </row>
    <row r="5" spans="1:11" x14ac:dyDescent="0.2">
      <c r="A5" s="1">
        <v>40</v>
      </c>
      <c r="B5" s="79" t="str">
        <f>IFERROR(VLOOKUP(CONCATENATE("x-",A5),#REF!,4,0),"")</f>
        <v/>
      </c>
      <c r="C5" s="1" t="str">
        <f>IFERROR(VLOOKUP(CONCATENATE("x-",A5),#REF!,5,0),"")</f>
        <v/>
      </c>
      <c r="D5" s="1" t="str">
        <f>IFERROR(VLOOKUP(CONCATENATE("x-",A5),#REF!,6,0),"")</f>
        <v/>
      </c>
      <c r="E5" s="1" t="str">
        <f>IFERROR(VLOOKUP(CONCATENATE("x-",A5),#REF!,7,0),"")</f>
        <v/>
      </c>
      <c r="F5" s="1" t="str">
        <f>IFERROR(VLOOKUP(CONCATENATE("x-",A5),#REF!,3,0),"")</f>
        <v/>
      </c>
      <c r="G5" s="80" t="str">
        <f>IFERROR(VLOOKUP(CONCATENATE("x-",A5),#REF!,8,0),"")</f>
        <v/>
      </c>
      <c r="H5" s="79" t="str">
        <f>IFERROR(VLOOKUP(CONCATENATE(B5,C5),#REF!,16,0),"")</f>
        <v/>
      </c>
      <c r="I5" s="333" t="str">
        <f t="shared" si="0"/>
        <v/>
      </c>
      <c r="J5" s="334" t="str">
        <f>IFERROR(VLOOKUP(CONCATENATE(B5,C5),#REF!,15,0),"")</f>
        <v/>
      </c>
      <c r="K5" s="184" t="str">
        <f t="shared" si="1"/>
        <v/>
      </c>
    </row>
    <row r="6" spans="1:11" x14ac:dyDescent="0.2">
      <c r="A6" s="1">
        <v>50</v>
      </c>
      <c r="B6" s="79" t="str">
        <f>IFERROR(VLOOKUP(CONCATENATE("x-",A6),#REF!,4,0),"")</f>
        <v/>
      </c>
      <c r="C6" s="1" t="str">
        <f>IFERROR(VLOOKUP(CONCATENATE("x-",A6),#REF!,5,0),"")</f>
        <v/>
      </c>
      <c r="D6" s="1" t="str">
        <f>IFERROR(VLOOKUP(CONCATENATE("x-",A6),#REF!,6,0),"")</f>
        <v/>
      </c>
      <c r="E6" s="1" t="str">
        <f>IFERROR(VLOOKUP(CONCATENATE("x-",A6),#REF!,7,0),"")</f>
        <v/>
      </c>
      <c r="F6" s="1" t="str">
        <f>IFERROR(VLOOKUP(CONCATENATE("x-",A6),#REF!,3,0),"")</f>
        <v/>
      </c>
      <c r="G6" s="80" t="str">
        <f>IFERROR(VLOOKUP(CONCATENATE("x-",A6),#REF!,8,0),"")</f>
        <v/>
      </c>
      <c r="H6" s="79" t="str">
        <f>IFERROR(VLOOKUP(CONCATENATE(B6,C6),#REF!,16,0),"")</f>
        <v/>
      </c>
      <c r="I6" s="333" t="str">
        <f t="shared" si="0"/>
        <v/>
      </c>
      <c r="J6" s="334" t="str">
        <f>IFERROR(VLOOKUP(CONCATENATE(B6,C6),#REF!,15,0),"")</f>
        <v/>
      </c>
      <c r="K6" s="184" t="str">
        <f t="shared" si="1"/>
        <v/>
      </c>
    </row>
    <row r="7" spans="1:11" x14ac:dyDescent="0.2">
      <c r="A7" s="1">
        <v>60</v>
      </c>
      <c r="B7" s="79" t="str">
        <f>IFERROR(VLOOKUP(CONCATENATE("x-",A7),#REF!,4,0),"")</f>
        <v/>
      </c>
      <c r="C7" s="1" t="str">
        <f>IFERROR(VLOOKUP(CONCATENATE("x-",A7),#REF!,5,0),"")</f>
        <v/>
      </c>
      <c r="D7" s="1" t="str">
        <f>IFERROR(VLOOKUP(CONCATENATE("x-",A7),#REF!,6,0),"")</f>
        <v/>
      </c>
      <c r="E7" s="1" t="str">
        <f>IFERROR(VLOOKUP(CONCATENATE("x-",A7),#REF!,7,0),"")</f>
        <v/>
      </c>
      <c r="F7" s="1" t="str">
        <f>IFERROR(VLOOKUP(CONCATENATE("x-",A7),#REF!,3,0),"")</f>
        <v/>
      </c>
      <c r="G7" s="80" t="str">
        <f>IFERROR(VLOOKUP(CONCATENATE("x-",A7),#REF!,8,0),"")</f>
        <v/>
      </c>
      <c r="H7" s="79" t="str">
        <f>IFERROR(VLOOKUP(CONCATENATE(B7,C7),#REF!,16,0),"")</f>
        <v/>
      </c>
      <c r="I7" s="333" t="str">
        <f t="shared" si="0"/>
        <v/>
      </c>
      <c r="J7" s="334" t="str">
        <f>IFERROR(VLOOKUP(CONCATENATE(B7,C7),#REF!,15,0),"")</f>
        <v/>
      </c>
      <c r="K7" s="184" t="str">
        <f t="shared" si="1"/>
        <v/>
      </c>
    </row>
    <row r="8" spans="1:11" x14ac:dyDescent="0.2">
      <c r="A8" s="1">
        <v>70</v>
      </c>
      <c r="B8" s="79" t="str">
        <f>IFERROR(VLOOKUP(CONCATENATE("x-",A8),#REF!,4,0),"")</f>
        <v/>
      </c>
      <c r="C8" s="1" t="str">
        <f>IFERROR(VLOOKUP(CONCATENATE("x-",A8),#REF!,5,0),"")</f>
        <v/>
      </c>
      <c r="D8" s="1" t="str">
        <f>IFERROR(VLOOKUP(CONCATENATE("x-",A8),#REF!,6,0),"")</f>
        <v/>
      </c>
      <c r="E8" s="1" t="str">
        <f>IFERROR(VLOOKUP(CONCATENATE("x-",A8),#REF!,7,0),"")</f>
        <v/>
      </c>
      <c r="F8" s="1" t="str">
        <f>IFERROR(VLOOKUP(CONCATENATE("x-",A8),#REF!,3,0),"")</f>
        <v/>
      </c>
      <c r="G8" s="80" t="str">
        <f>IFERROR(VLOOKUP(CONCATENATE("x-",A8),#REF!,8,0),"")</f>
        <v/>
      </c>
      <c r="H8" s="79" t="str">
        <f>IFERROR(VLOOKUP(CONCATENATE(B8,C8),#REF!,16,0),"")</f>
        <v/>
      </c>
      <c r="I8" s="333" t="str">
        <f t="shared" si="0"/>
        <v/>
      </c>
      <c r="J8" s="334" t="str">
        <f>IFERROR(VLOOKUP(CONCATENATE(B8,C8),#REF!,15,0),"")</f>
        <v/>
      </c>
      <c r="K8" s="184" t="str">
        <f t="shared" si="1"/>
        <v/>
      </c>
    </row>
    <row r="9" spans="1:11" x14ac:dyDescent="0.2">
      <c r="A9" s="1">
        <v>80</v>
      </c>
      <c r="B9" s="79" t="str">
        <f>IFERROR(VLOOKUP(CONCATENATE("x-",A9),#REF!,4,0),"")</f>
        <v/>
      </c>
      <c r="C9" s="1" t="str">
        <f>IFERROR(VLOOKUP(CONCATENATE("x-",A9),#REF!,5,0),"")</f>
        <v/>
      </c>
      <c r="D9" s="1" t="str">
        <f>IFERROR(VLOOKUP(CONCATENATE("x-",A9),#REF!,6,0),"")</f>
        <v/>
      </c>
      <c r="E9" s="1" t="str">
        <f>IFERROR(VLOOKUP(CONCATENATE("x-",A9),#REF!,7,0),"")</f>
        <v/>
      </c>
      <c r="F9" s="1" t="str">
        <f>IFERROR(VLOOKUP(CONCATENATE("x-",A9),#REF!,3,0),"")</f>
        <v/>
      </c>
      <c r="G9" s="80" t="str">
        <f>IFERROR(VLOOKUP(CONCATENATE("x-",A9),#REF!,8,0),"")</f>
        <v/>
      </c>
      <c r="H9" s="79" t="str">
        <f>IFERROR(VLOOKUP(CONCATENATE(B9,C9),#REF!,16,0),"")</f>
        <v/>
      </c>
      <c r="I9" s="333" t="str">
        <f t="shared" si="0"/>
        <v/>
      </c>
      <c r="J9" s="334" t="str">
        <f>IFERROR(VLOOKUP(CONCATENATE(B9,C9),#REF!,15,0),"")</f>
        <v/>
      </c>
      <c r="K9" s="184" t="str">
        <f t="shared" si="1"/>
        <v/>
      </c>
    </row>
    <row r="10" spans="1:11" x14ac:dyDescent="0.2">
      <c r="A10" s="1">
        <v>90</v>
      </c>
      <c r="B10" s="79" t="str">
        <f>IFERROR(VLOOKUP(CONCATENATE("x-",A10),#REF!,4,0),"")</f>
        <v/>
      </c>
      <c r="C10" s="1" t="str">
        <f>IFERROR(VLOOKUP(CONCATENATE("x-",A10),#REF!,5,0),"")</f>
        <v/>
      </c>
      <c r="D10" s="1" t="str">
        <f>IFERROR(VLOOKUP(CONCATENATE("x-",A10),#REF!,6,0),"")</f>
        <v/>
      </c>
      <c r="E10" s="1" t="str">
        <f>IFERROR(VLOOKUP(CONCATENATE("x-",A10),#REF!,7,0),"")</f>
        <v/>
      </c>
      <c r="F10" s="1" t="str">
        <f>IFERROR(VLOOKUP(CONCATENATE("x-",A10),#REF!,3,0),"")</f>
        <v/>
      </c>
      <c r="G10" s="80" t="str">
        <f>IFERROR(VLOOKUP(CONCATENATE("x-",A10),#REF!,8,0),"")</f>
        <v/>
      </c>
      <c r="H10" s="79" t="str">
        <f>IFERROR(VLOOKUP(CONCATENATE(B10,C10),#REF!,16,0),"")</f>
        <v/>
      </c>
      <c r="I10" s="333" t="str">
        <f t="shared" si="0"/>
        <v/>
      </c>
      <c r="J10" s="334" t="str">
        <f>IFERROR(VLOOKUP(CONCATENATE(B10,C10),#REF!,15,0),"")</f>
        <v/>
      </c>
      <c r="K10" s="184" t="str">
        <f t="shared" si="1"/>
        <v/>
      </c>
    </row>
    <row r="11" spans="1:11" x14ac:dyDescent="0.2">
      <c r="A11" s="1">
        <v>100</v>
      </c>
      <c r="B11" s="79" t="str">
        <f>IFERROR(VLOOKUP(CONCATENATE("x-",A11),#REF!,4,0),"")</f>
        <v/>
      </c>
      <c r="C11" s="1" t="str">
        <f>IFERROR(VLOOKUP(CONCATENATE("x-",A11),#REF!,5,0),"")</f>
        <v/>
      </c>
      <c r="D11" s="1" t="str">
        <f>IFERROR(VLOOKUP(CONCATENATE("x-",A11),#REF!,6,0),"")</f>
        <v/>
      </c>
      <c r="E11" s="1" t="str">
        <f>IFERROR(VLOOKUP(CONCATENATE("x-",A11),#REF!,7,0),"")</f>
        <v/>
      </c>
      <c r="F11" s="1" t="str">
        <f>IFERROR(VLOOKUP(CONCATENATE("x-",A11),#REF!,3,0),"")</f>
        <v/>
      </c>
      <c r="G11" s="80" t="str">
        <f>IFERROR(VLOOKUP(CONCATENATE("x-",A11),#REF!,8,0),"")</f>
        <v/>
      </c>
      <c r="H11" s="79" t="str">
        <f>IFERROR(VLOOKUP(CONCATENATE(B11,C11),#REF!,16,0),"")</f>
        <v/>
      </c>
      <c r="I11" s="333" t="str">
        <f t="shared" si="0"/>
        <v/>
      </c>
      <c r="J11" s="334" t="str">
        <f>IFERROR(VLOOKUP(CONCATENATE(B11,C11),#REF!,15,0),"")</f>
        <v/>
      </c>
      <c r="K11" s="184" t="str">
        <f t="shared" si="1"/>
        <v/>
      </c>
    </row>
    <row r="12" spans="1:11" x14ac:dyDescent="0.2">
      <c r="A12" s="1">
        <v>110</v>
      </c>
      <c r="B12" s="79" t="str">
        <f>IFERROR(VLOOKUP(CONCATENATE("x-",A12),#REF!,4,0),"")</f>
        <v/>
      </c>
      <c r="C12" s="1" t="str">
        <f>IFERROR(VLOOKUP(CONCATENATE("x-",A12),#REF!,5,0),"")</f>
        <v/>
      </c>
      <c r="D12" s="1" t="str">
        <f>IFERROR(VLOOKUP(CONCATENATE("x-",A12),#REF!,6,0),"")</f>
        <v/>
      </c>
      <c r="E12" s="1" t="str">
        <f>IFERROR(VLOOKUP(CONCATENATE("x-",A12),#REF!,7,0),"")</f>
        <v/>
      </c>
      <c r="F12" s="1" t="str">
        <f>IFERROR(VLOOKUP(CONCATENATE("x-",A12),#REF!,3,0),"")</f>
        <v/>
      </c>
      <c r="G12" s="80" t="str">
        <f>IFERROR(VLOOKUP(CONCATENATE("x-",A12),#REF!,8,0),"")</f>
        <v/>
      </c>
      <c r="H12" s="79" t="str">
        <f>IFERROR(VLOOKUP(CONCATENATE(B12,C12),#REF!,16,0),"")</f>
        <v/>
      </c>
      <c r="I12" s="333" t="str">
        <f t="shared" si="0"/>
        <v/>
      </c>
      <c r="J12" s="334" t="str">
        <f>IFERROR(VLOOKUP(CONCATENATE(B12,C12),#REF!,15,0),"")</f>
        <v/>
      </c>
      <c r="K12" s="184" t="str">
        <f t="shared" si="1"/>
        <v/>
      </c>
    </row>
    <row r="13" spans="1:11" x14ac:dyDescent="0.2">
      <c r="A13" s="1">
        <v>120</v>
      </c>
      <c r="B13" s="79" t="str">
        <f>IFERROR(VLOOKUP(CONCATENATE("x-",A13),#REF!,4,0),"")</f>
        <v/>
      </c>
      <c r="C13" s="1" t="str">
        <f>IFERROR(VLOOKUP(CONCATENATE("x-",A13),#REF!,5,0),"")</f>
        <v/>
      </c>
      <c r="D13" s="1" t="str">
        <f>IFERROR(VLOOKUP(CONCATENATE("x-",A13),#REF!,6,0),"")</f>
        <v/>
      </c>
      <c r="E13" s="1" t="str">
        <f>IFERROR(VLOOKUP(CONCATENATE("x-",A13),#REF!,7,0),"")</f>
        <v/>
      </c>
      <c r="F13" s="1" t="str">
        <f>IFERROR(VLOOKUP(CONCATENATE("x-",A13),#REF!,3,0),"")</f>
        <v/>
      </c>
      <c r="G13" s="80" t="str">
        <f>IFERROR(VLOOKUP(CONCATENATE("x-",A13),#REF!,8,0),"")</f>
        <v/>
      </c>
      <c r="H13" s="79" t="str">
        <f>IFERROR(VLOOKUP(CONCATENATE(B13,C13),#REF!,16,0),"")</f>
        <v/>
      </c>
      <c r="I13" s="333" t="str">
        <f t="shared" si="0"/>
        <v/>
      </c>
      <c r="J13" s="334" t="str">
        <f>IFERROR(VLOOKUP(CONCATENATE(B13,C13),#REF!,15,0),"")</f>
        <v/>
      </c>
      <c r="K13" s="184" t="str">
        <f t="shared" si="1"/>
        <v/>
      </c>
    </row>
    <row r="14" spans="1:11" x14ac:dyDescent="0.2">
      <c r="A14" s="1">
        <v>130</v>
      </c>
      <c r="B14" s="79" t="str">
        <f>IFERROR(VLOOKUP(CONCATENATE("x-",A14),#REF!,4,0),"")</f>
        <v/>
      </c>
      <c r="C14" s="1" t="str">
        <f>IFERROR(VLOOKUP(CONCATENATE("x-",A14),#REF!,5,0),"")</f>
        <v/>
      </c>
      <c r="D14" s="1" t="str">
        <f>IFERROR(VLOOKUP(CONCATENATE("x-",A14),#REF!,6,0),"")</f>
        <v/>
      </c>
      <c r="E14" s="1" t="str">
        <f>IFERROR(VLOOKUP(CONCATENATE("x-",A14),#REF!,7,0),"")</f>
        <v/>
      </c>
      <c r="F14" s="1" t="str">
        <f>IFERROR(VLOOKUP(CONCATENATE("x-",A14),#REF!,3,0),"")</f>
        <v/>
      </c>
      <c r="G14" s="80" t="str">
        <f>IFERROR(VLOOKUP(CONCATENATE("x-",A14),#REF!,8,0),"")</f>
        <v/>
      </c>
      <c r="H14" s="79" t="str">
        <f>IFERROR(VLOOKUP(CONCATENATE(B14,C14),#REF!,16,0),"")</f>
        <v/>
      </c>
      <c r="I14" s="333" t="str">
        <f t="shared" si="0"/>
        <v/>
      </c>
      <c r="J14" s="334" t="str">
        <f>IFERROR(VLOOKUP(CONCATENATE(B14,C14),#REF!,15,0),"")</f>
        <v/>
      </c>
      <c r="K14" s="184" t="str">
        <f t="shared" si="1"/>
        <v/>
      </c>
    </row>
    <row r="15" spans="1:11" x14ac:dyDescent="0.2">
      <c r="A15" s="1">
        <v>140</v>
      </c>
      <c r="B15" s="79" t="str">
        <f>IFERROR(VLOOKUP(CONCATENATE("x-",A15),#REF!,4,0),"")</f>
        <v/>
      </c>
      <c r="C15" s="1" t="str">
        <f>IFERROR(VLOOKUP(CONCATENATE("x-",A15),#REF!,5,0),"")</f>
        <v/>
      </c>
      <c r="D15" s="1" t="str">
        <f>IFERROR(VLOOKUP(CONCATENATE("x-",A15),#REF!,6,0),"")</f>
        <v/>
      </c>
      <c r="E15" s="1" t="str">
        <f>IFERROR(VLOOKUP(CONCATENATE("x-",A15),#REF!,7,0),"")</f>
        <v/>
      </c>
      <c r="F15" s="1" t="str">
        <f>IFERROR(VLOOKUP(CONCATENATE("x-",A15),#REF!,3,0),"")</f>
        <v/>
      </c>
      <c r="G15" s="80" t="str">
        <f>IFERROR(VLOOKUP(CONCATENATE("x-",A15),#REF!,8,0),"")</f>
        <v/>
      </c>
      <c r="H15" s="79" t="str">
        <f>IFERROR(VLOOKUP(CONCATENATE(B15,C15),#REF!,16,0),"")</f>
        <v/>
      </c>
      <c r="I15" s="333" t="str">
        <f t="shared" si="0"/>
        <v/>
      </c>
      <c r="J15" s="334" t="str">
        <f>IFERROR(VLOOKUP(CONCATENATE(B15,C15),#REF!,15,0),"")</f>
        <v/>
      </c>
      <c r="K15" s="184" t="str">
        <f t="shared" si="1"/>
        <v/>
      </c>
    </row>
    <row r="16" spans="1:11" x14ac:dyDescent="0.2">
      <c r="A16" s="1">
        <v>150</v>
      </c>
      <c r="B16" s="79" t="str">
        <f>IFERROR(VLOOKUP(CONCATENATE("x-",A16),#REF!,4,0),"")</f>
        <v/>
      </c>
      <c r="C16" s="1" t="str">
        <f>IFERROR(VLOOKUP(CONCATENATE("x-",A16),#REF!,5,0),"")</f>
        <v/>
      </c>
      <c r="D16" s="1" t="str">
        <f>IFERROR(VLOOKUP(CONCATENATE("x-",A16),#REF!,6,0),"")</f>
        <v/>
      </c>
      <c r="E16" s="1" t="str">
        <f>IFERROR(VLOOKUP(CONCATENATE("x-",A16),#REF!,7,0),"")</f>
        <v/>
      </c>
      <c r="F16" s="1" t="str">
        <f>IFERROR(VLOOKUP(CONCATENATE("x-",A16),#REF!,3,0),"")</f>
        <v/>
      </c>
      <c r="G16" s="80" t="str">
        <f>IFERROR(VLOOKUP(CONCATENATE("x-",A16),#REF!,8,0),"")</f>
        <v/>
      </c>
      <c r="H16" s="79" t="str">
        <f>IFERROR(VLOOKUP(CONCATENATE(B16,C16),#REF!,16,0),"")</f>
        <v/>
      </c>
      <c r="I16" s="333" t="str">
        <f t="shared" si="0"/>
        <v/>
      </c>
      <c r="J16" s="334" t="str">
        <f>IFERROR(VLOOKUP(CONCATENATE(B16,C16),#REF!,15,0),"")</f>
        <v/>
      </c>
      <c r="K16" s="184" t="str">
        <f t="shared" si="1"/>
        <v/>
      </c>
    </row>
    <row r="17" spans="1:11" x14ac:dyDescent="0.2">
      <c r="A17" s="1">
        <v>160</v>
      </c>
      <c r="B17" s="79" t="str">
        <f>IFERROR(VLOOKUP(CONCATENATE("x-",A17),#REF!,4,0),"")</f>
        <v/>
      </c>
      <c r="C17" s="1" t="str">
        <f>IFERROR(VLOOKUP(CONCATENATE("x-",A17),#REF!,5,0),"")</f>
        <v/>
      </c>
      <c r="D17" s="1" t="str">
        <f>IFERROR(VLOOKUP(CONCATENATE("x-",A17),#REF!,6,0),"")</f>
        <v/>
      </c>
      <c r="E17" s="1" t="str">
        <f>IFERROR(VLOOKUP(CONCATENATE("x-",A17),#REF!,7,0),"")</f>
        <v/>
      </c>
      <c r="F17" s="1" t="str">
        <f>IFERROR(VLOOKUP(CONCATENATE("x-",A17),#REF!,3,0),"")</f>
        <v/>
      </c>
      <c r="G17" s="80" t="str">
        <f>IFERROR(VLOOKUP(CONCATENATE("x-",A17),#REF!,8,0),"")</f>
        <v/>
      </c>
      <c r="H17" s="79" t="str">
        <f>IFERROR(VLOOKUP(CONCATENATE(B17,C17),#REF!,16,0),"")</f>
        <v/>
      </c>
      <c r="I17" s="333" t="str">
        <f t="shared" si="0"/>
        <v/>
      </c>
      <c r="J17" s="334" t="str">
        <f>IFERROR(VLOOKUP(CONCATENATE(B17,C17),#REF!,15,0),"")</f>
        <v/>
      </c>
      <c r="K17" s="184" t="str">
        <f t="shared" si="1"/>
        <v/>
      </c>
    </row>
    <row r="18" spans="1:11" x14ac:dyDescent="0.2">
      <c r="A18" s="1">
        <v>170</v>
      </c>
      <c r="B18" s="79" t="str">
        <f>IFERROR(VLOOKUP(CONCATENATE("x-",A18),#REF!,4,0),"")</f>
        <v/>
      </c>
      <c r="C18" s="1" t="str">
        <f>IFERROR(VLOOKUP(CONCATENATE("x-",A18),#REF!,5,0),"")</f>
        <v/>
      </c>
      <c r="D18" s="1" t="str">
        <f>IFERROR(VLOOKUP(CONCATENATE("x-",A18),#REF!,6,0),"")</f>
        <v/>
      </c>
      <c r="E18" s="1" t="str">
        <f>IFERROR(VLOOKUP(CONCATENATE("x-",A18),#REF!,7,0),"")</f>
        <v/>
      </c>
      <c r="F18" s="1" t="str">
        <f>IFERROR(VLOOKUP(CONCATENATE("x-",A18),#REF!,3,0),"")</f>
        <v/>
      </c>
      <c r="G18" s="80" t="str">
        <f>IFERROR(VLOOKUP(CONCATENATE("x-",A18),#REF!,8,0),"")</f>
        <v/>
      </c>
      <c r="H18" s="79" t="str">
        <f>IFERROR(VLOOKUP(CONCATENATE(B18,C18),#REF!,16,0),"")</f>
        <v/>
      </c>
      <c r="I18" s="333" t="str">
        <f t="shared" si="0"/>
        <v/>
      </c>
      <c r="J18" s="334" t="str">
        <f>IFERROR(VLOOKUP(CONCATENATE(B18,C18),#REF!,15,0),"")</f>
        <v/>
      </c>
      <c r="K18" s="184" t="str">
        <f t="shared" si="1"/>
        <v/>
      </c>
    </row>
    <row r="19" spans="1:11" x14ac:dyDescent="0.2">
      <c r="A19" s="1">
        <v>180</v>
      </c>
      <c r="B19" s="79" t="str">
        <f>IFERROR(VLOOKUP(CONCATENATE("x-",A19),#REF!,4,0),"")</f>
        <v/>
      </c>
      <c r="C19" s="1" t="str">
        <f>IFERROR(VLOOKUP(CONCATENATE("x-",A19),#REF!,5,0),"")</f>
        <v/>
      </c>
      <c r="D19" s="1" t="str">
        <f>IFERROR(VLOOKUP(CONCATENATE("x-",A19),#REF!,6,0),"")</f>
        <v/>
      </c>
      <c r="E19" s="1" t="str">
        <f>IFERROR(VLOOKUP(CONCATENATE("x-",A19),#REF!,7,0),"")</f>
        <v/>
      </c>
      <c r="F19" s="1" t="str">
        <f>IFERROR(VLOOKUP(CONCATENATE("x-",A19),#REF!,3,0),"")</f>
        <v/>
      </c>
      <c r="G19" s="80" t="str">
        <f>IFERROR(VLOOKUP(CONCATENATE("x-",A19),#REF!,8,0),"")</f>
        <v/>
      </c>
      <c r="H19" s="79" t="str">
        <f>IFERROR(VLOOKUP(CONCATENATE(B19,C19),#REF!,16,0),"")</f>
        <v/>
      </c>
      <c r="I19" s="333" t="str">
        <f t="shared" si="0"/>
        <v/>
      </c>
      <c r="J19" s="334" t="str">
        <f>IFERROR(VLOOKUP(CONCATENATE(B19,C19),#REF!,15,0),"")</f>
        <v/>
      </c>
      <c r="K19" s="184" t="str">
        <f t="shared" si="1"/>
        <v/>
      </c>
    </row>
    <row r="20" spans="1:11" x14ac:dyDescent="0.2">
      <c r="A20" s="1">
        <v>190</v>
      </c>
      <c r="B20" s="79" t="str">
        <f>IFERROR(VLOOKUP(CONCATENATE("x-",A20),#REF!,4,0),"")</f>
        <v/>
      </c>
      <c r="C20" s="1" t="str">
        <f>IFERROR(VLOOKUP(CONCATENATE("x-",A20),#REF!,5,0),"")</f>
        <v/>
      </c>
      <c r="D20" s="1" t="str">
        <f>IFERROR(VLOOKUP(CONCATENATE("x-",A20),#REF!,6,0),"")</f>
        <v/>
      </c>
      <c r="E20" s="1" t="str">
        <f>IFERROR(VLOOKUP(CONCATENATE("x-",A20),#REF!,7,0),"")</f>
        <v/>
      </c>
      <c r="F20" s="1" t="str">
        <f>IFERROR(VLOOKUP(CONCATENATE("x-",A20),#REF!,3,0),"")</f>
        <v/>
      </c>
      <c r="G20" s="80" t="str">
        <f>IFERROR(VLOOKUP(CONCATENATE("x-",A20),#REF!,8,0),"")</f>
        <v/>
      </c>
      <c r="H20" s="79" t="str">
        <f>IFERROR(VLOOKUP(CONCATENATE(B20,C20),#REF!,16,0),"")</f>
        <v/>
      </c>
      <c r="I20" s="333" t="str">
        <f t="shared" si="0"/>
        <v/>
      </c>
      <c r="J20" s="334" t="str">
        <f>IFERROR(VLOOKUP(CONCATENATE(B20,C20),#REF!,15,0),"")</f>
        <v/>
      </c>
      <c r="K20" s="184" t="str">
        <f t="shared" si="1"/>
        <v/>
      </c>
    </row>
    <row r="21" spans="1:11" x14ac:dyDescent="0.2">
      <c r="A21" s="1">
        <v>200</v>
      </c>
      <c r="B21" s="79" t="str">
        <f>IFERROR(VLOOKUP(CONCATENATE("x-",A21),#REF!,4,0),"")</f>
        <v/>
      </c>
      <c r="C21" s="1" t="str">
        <f>IFERROR(VLOOKUP(CONCATENATE("x-",A21),#REF!,5,0),"")</f>
        <v/>
      </c>
      <c r="D21" s="1" t="str">
        <f>IFERROR(VLOOKUP(CONCATENATE("x-",A21),#REF!,6,0),"")</f>
        <v/>
      </c>
      <c r="E21" s="1" t="str">
        <f>IFERROR(VLOOKUP(CONCATENATE("x-",A21),#REF!,7,0),"")</f>
        <v/>
      </c>
      <c r="F21" s="1" t="str">
        <f>IFERROR(VLOOKUP(CONCATENATE("x-",A21),#REF!,3,0),"")</f>
        <v/>
      </c>
      <c r="G21" s="80" t="str">
        <f>IFERROR(VLOOKUP(CONCATENATE("x-",A21),#REF!,8,0),"")</f>
        <v/>
      </c>
      <c r="H21" s="79" t="str">
        <f>IFERROR(VLOOKUP(CONCATENATE(B21,C21),#REF!,16,0),"")</f>
        <v/>
      </c>
      <c r="I21" s="333" t="str">
        <f t="shared" si="0"/>
        <v/>
      </c>
      <c r="J21" s="334" t="str">
        <f>IFERROR(VLOOKUP(CONCATENATE(B21,C21),#REF!,15,0),"")</f>
        <v/>
      </c>
      <c r="K21" s="184" t="str">
        <f t="shared" si="1"/>
        <v/>
      </c>
    </row>
    <row r="22" spans="1:11" x14ac:dyDescent="0.2">
      <c r="A22" s="1">
        <v>210</v>
      </c>
      <c r="B22" s="79" t="str">
        <f>IFERROR(VLOOKUP(CONCATENATE("x-",A22),#REF!,4,0),"")</f>
        <v/>
      </c>
      <c r="C22" s="1" t="str">
        <f>IFERROR(VLOOKUP(CONCATENATE("x-",A22),#REF!,5,0),"")</f>
        <v/>
      </c>
      <c r="D22" s="1" t="str">
        <f>IFERROR(VLOOKUP(CONCATENATE("x-",A22),#REF!,6,0),"")</f>
        <v/>
      </c>
      <c r="E22" s="1" t="str">
        <f>IFERROR(VLOOKUP(CONCATENATE("x-",A22),#REF!,7,0),"")</f>
        <v/>
      </c>
      <c r="F22" s="1" t="str">
        <f>IFERROR(VLOOKUP(CONCATENATE("x-",A22),#REF!,3,0),"")</f>
        <v/>
      </c>
      <c r="G22" s="80" t="str">
        <f>IFERROR(VLOOKUP(CONCATENATE("x-",A22),#REF!,8,0),"")</f>
        <v/>
      </c>
      <c r="H22" s="79" t="str">
        <f>IFERROR(VLOOKUP(CONCATENATE(B22,C22),#REF!,16,0),"")</f>
        <v/>
      </c>
      <c r="I22" s="333" t="str">
        <f t="shared" si="0"/>
        <v/>
      </c>
      <c r="J22" s="334" t="str">
        <f>IFERROR(VLOOKUP(CONCATENATE(B22,C22),#REF!,15,0),"")</f>
        <v/>
      </c>
      <c r="K22" s="184" t="str">
        <f t="shared" si="1"/>
        <v/>
      </c>
    </row>
    <row r="23" spans="1:11" x14ac:dyDescent="0.2">
      <c r="A23" s="1">
        <v>220</v>
      </c>
      <c r="B23" s="79" t="str">
        <f>IFERROR(VLOOKUP(CONCATENATE("x-",A23),#REF!,4,0),"")</f>
        <v/>
      </c>
      <c r="C23" s="1" t="str">
        <f>IFERROR(VLOOKUP(CONCATENATE("x-",A23),#REF!,5,0),"")</f>
        <v/>
      </c>
      <c r="D23" s="1" t="str">
        <f>IFERROR(VLOOKUP(CONCATENATE("x-",A23),#REF!,6,0),"")</f>
        <v/>
      </c>
      <c r="E23" s="1" t="str">
        <f>IFERROR(VLOOKUP(CONCATENATE("x-",A23),#REF!,7,0),"")</f>
        <v/>
      </c>
      <c r="F23" s="1" t="str">
        <f>IFERROR(VLOOKUP(CONCATENATE("x-",A23),#REF!,3,0),"")</f>
        <v/>
      </c>
      <c r="G23" s="80" t="str">
        <f>IFERROR(VLOOKUP(CONCATENATE("x-",A23),#REF!,8,0),"")</f>
        <v/>
      </c>
      <c r="H23" s="79" t="str">
        <f>IFERROR(VLOOKUP(CONCATENATE(B23,C23),#REF!,16,0),"")</f>
        <v/>
      </c>
      <c r="I23" s="333" t="str">
        <f t="shared" si="0"/>
        <v/>
      </c>
      <c r="J23" s="334" t="str">
        <f>IFERROR(VLOOKUP(CONCATENATE(B23,C23),#REF!,15,0),"")</f>
        <v/>
      </c>
      <c r="K23" s="184" t="str">
        <f t="shared" si="1"/>
        <v/>
      </c>
    </row>
    <row r="24" spans="1:11" x14ac:dyDescent="0.2">
      <c r="A24" s="1">
        <v>230</v>
      </c>
      <c r="B24" s="79" t="str">
        <f>IFERROR(VLOOKUP(CONCATENATE("x-",A24),#REF!,4,0),"")</f>
        <v/>
      </c>
      <c r="C24" s="1" t="str">
        <f>IFERROR(VLOOKUP(CONCATENATE("x-",A24),#REF!,5,0),"")</f>
        <v/>
      </c>
      <c r="D24" s="1" t="str">
        <f>IFERROR(VLOOKUP(CONCATENATE("x-",A24),#REF!,6,0),"")</f>
        <v/>
      </c>
      <c r="E24" s="1" t="str">
        <f>IFERROR(VLOOKUP(CONCATENATE("x-",A24),#REF!,7,0),"")</f>
        <v/>
      </c>
      <c r="F24" s="1" t="str">
        <f>IFERROR(VLOOKUP(CONCATENATE("x-",A24),#REF!,3,0),"")</f>
        <v/>
      </c>
      <c r="G24" s="80" t="str">
        <f>IFERROR(VLOOKUP(CONCATENATE("x-",A24),#REF!,8,0),"")</f>
        <v/>
      </c>
      <c r="H24" s="79" t="str">
        <f>IFERROR(VLOOKUP(CONCATENATE(B24,C24),#REF!,16,0),"")</f>
        <v/>
      </c>
      <c r="I24" s="333" t="str">
        <f t="shared" si="0"/>
        <v/>
      </c>
      <c r="J24" s="334" t="str">
        <f>IFERROR(VLOOKUP(CONCATENATE(B24,C24),#REF!,15,0),"")</f>
        <v/>
      </c>
      <c r="K24" s="184" t="str">
        <f t="shared" si="1"/>
        <v/>
      </c>
    </row>
    <row r="25" spans="1:11" x14ac:dyDescent="0.2">
      <c r="A25" s="1">
        <v>240</v>
      </c>
      <c r="B25" s="79" t="str">
        <f>IFERROR(VLOOKUP(CONCATENATE("x-",A25),#REF!,4,0),"")</f>
        <v/>
      </c>
      <c r="C25" s="1" t="str">
        <f>IFERROR(VLOOKUP(CONCATENATE("x-",A25),#REF!,5,0),"")</f>
        <v/>
      </c>
      <c r="D25" s="1" t="str">
        <f>IFERROR(VLOOKUP(CONCATENATE("x-",A25),#REF!,6,0),"")</f>
        <v/>
      </c>
      <c r="E25" s="1" t="str">
        <f>IFERROR(VLOOKUP(CONCATENATE("x-",A25),#REF!,7,0),"")</f>
        <v/>
      </c>
      <c r="F25" s="1" t="str">
        <f>IFERROR(VLOOKUP(CONCATENATE("x-",A25),#REF!,3,0),"")</f>
        <v/>
      </c>
      <c r="G25" s="80" t="str">
        <f>IFERROR(VLOOKUP(CONCATENATE("x-",A25),#REF!,8,0),"")</f>
        <v/>
      </c>
      <c r="H25" s="79" t="str">
        <f>IFERROR(VLOOKUP(CONCATENATE(B25,C25),#REF!,16,0),"")</f>
        <v/>
      </c>
      <c r="I25" s="333" t="str">
        <f t="shared" si="0"/>
        <v/>
      </c>
      <c r="J25" s="334" t="str">
        <f>IFERROR(VLOOKUP(CONCATENATE(B25,C25),#REF!,15,0),"")</f>
        <v/>
      </c>
      <c r="K25" s="184" t="str">
        <f t="shared" si="1"/>
        <v/>
      </c>
    </row>
    <row r="26" spans="1:11" x14ac:dyDescent="0.2">
      <c r="A26" s="1">
        <v>250</v>
      </c>
      <c r="B26" s="81" t="str">
        <f>IFERROR(VLOOKUP(CONCATENATE("x-",A26),#REF!,4,0),"")</f>
        <v/>
      </c>
      <c r="C26" s="82" t="str">
        <f>IFERROR(VLOOKUP(CONCATENATE("x-",A26),#REF!,5,0),"")</f>
        <v/>
      </c>
      <c r="D26" s="82" t="str">
        <f>IFERROR(VLOOKUP(CONCATENATE("x-",A26),#REF!,6,0),"")</f>
        <v/>
      </c>
      <c r="E26" s="82" t="str">
        <f>IFERROR(VLOOKUP(CONCATENATE("x-",A26),#REF!,7,0),"")</f>
        <v/>
      </c>
      <c r="F26" s="82" t="str">
        <f>IFERROR(VLOOKUP(CONCATENATE("x-",A26),#REF!,3,0),"")</f>
        <v/>
      </c>
      <c r="G26" s="83" t="str">
        <f>IFERROR(VLOOKUP(CONCATENATE("x-",A26),#REF!,8,0),"")</f>
        <v/>
      </c>
      <c r="H26" s="81" t="str">
        <f>IFERROR(VLOOKUP(CONCATENATE(B26,C26),#REF!,16,0),"")</f>
        <v/>
      </c>
      <c r="I26" s="335" t="str">
        <f t="shared" si="0"/>
        <v/>
      </c>
      <c r="J26" s="336" t="str">
        <f>IFERROR(VLOOKUP(CONCATENATE(B26,C26),#REF!,15,0),"")</f>
        <v/>
      </c>
      <c r="K26" s="185" t="str">
        <f t="shared" si="1"/>
        <v/>
      </c>
    </row>
    <row r="27" spans="1:11" x14ac:dyDescent="0.2">
      <c r="A27" s="1">
        <v>260</v>
      </c>
      <c r="B27" s="81" t="str">
        <f>IFERROR(VLOOKUP(CONCATENATE("x-",A27),#REF!,4,0),"")</f>
        <v/>
      </c>
      <c r="C27" s="82" t="str">
        <f>IFERROR(VLOOKUP(CONCATENATE("x-",A27),#REF!,5,0),"")</f>
        <v/>
      </c>
      <c r="D27" s="82" t="str">
        <f>IFERROR(VLOOKUP(CONCATENATE("x-",A27),#REF!,6,0),"")</f>
        <v/>
      </c>
      <c r="E27" s="82" t="str">
        <f>IFERROR(VLOOKUP(CONCATENATE("x-",A27),#REF!,7,0),"")</f>
        <v/>
      </c>
      <c r="F27" s="82" t="str">
        <f>IFERROR(VLOOKUP(CONCATENATE("x-",A27),#REF!,3,0),"")</f>
        <v/>
      </c>
      <c r="G27" s="83" t="str">
        <f>IFERROR(VLOOKUP(CONCATENATE("x-",A27),#REF!,8,0),"")</f>
        <v/>
      </c>
      <c r="H27" s="81" t="str">
        <f>IFERROR(VLOOKUP(CONCATENATE(B27,C27),#REF!,16,0),"")</f>
        <v/>
      </c>
      <c r="I27" s="335" t="str">
        <f t="shared" si="0"/>
        <v/>
      </c>
      <c r="J27" s="336" t="str">
        <f>IFERROR(VLOOKUP(CONCATENATE(B27,C27),#REF!,15,0),"")</f>
        <v/>
      </c>
      <c r="K27" s="185" t="str">
        <f t="shared" si="1"/>
        <v/>
      </c>
    </row>
    <row r="28" spans="1:11" x14ac:dyDescent="0.2">
      <c r="A28" s="1">
        <v>270</v>
      </c>
      <c r="B28" s="81" t="str">
        <f>IFERROR(VLOOKUP(CONCATENATE("x-",A28),#REF!,4,0),"")</f>
        <v/>
      </c>
      <c r="C28" s="82" t="str">
        <f>IFERROR(VLOOKUP(CONCATENATE("x-",A28),#REF!,5,0),"")</f>
        <v/>
      </c>
      <c r="D28" s="82" t="str">
        <f>IFERROR(VLOOKUP(CONCATENATE("x-",A28),#REF!,6,0),"")</f>
        <v/>
      </c>
      <c r="E28" s="82" t="str">
        <f>IFERROR(VLOOKUP(CONCATENATE("x-",A28),#REF!,7,0),"")</f>
        <v/>
      </c>
      <c r="F28" s="82" t="str">
        <f>IFERROR(VLOOKUP(CONCATENATE("x-",A28),#REF!,3,0),"")</f>
        <v/>
      </c>
      <c r="G28" s="83" t="str">
        <f>IFERROR(VLOOKUP(CONCATENATE("x-",A28),#REF!,8,0),"")</f>
        <v/>
      </c>
      <c r="H28" s="81" t="str">
        <f>IFERROR(VLOOKUP(CONCATENATE(B28,C28),#REF!,16,0),"")</f>
        <v/>
      </c>
      <c r="I28" s="335" t="str">
        <f t="shared" si="0"/>
        <v/>
      </c>
      <c r="J28" s="336" t="str">
        <f>IFERROR(VLOOKUP(CONCATENATE(B28,C28),#REF!,15,0),"")</f>
        <v/>
      </c>
      <c r="K28" s="185" t="str">
        <f t="shared" si="1"/>
        <v/>
      </c>
    </row>
    <row r="29" spans="1:11" x14ac:dyDescent="0.2">
      <c r="A29" s="1">
        <v>280</v>
      </c>
      <c r="B29" s="81" t="str">
        <f>IFERROR(VLOOKUP(CONCATENATE("x-",A29),#REF!,4,0),"")</f>
        <v/>
      </c>
      <c r="C29" s="82" t="str">
        <f>IFERROR(VLOOKUP(CONCATENATE("x-",A29),#REF!,5,0),"")</f>
        <v/>
      </c>
      <c r="D29" s="82" t="str">
        <f>IFERROR(VLOOKUP(CONCATENATE("x-",A29),#REF!,6,0),"")</f>
        <v/>
      </c>
      <c r="E29" s="82" t="str">
        <f>IFERROR(VLOOKUP(CONCATENATE("x-",A29),#REF!,7,0),"")</f>
        <v/>
      </c>
      <c r="F29" s="82" t="str">
        <f>IFERROR(VLOOKUP(CONCATENATE("x-",A29),#REF!,3,0),"")</f>
        <v/>
      </c>
      <c r="G29" s="83" t="str">
        <f>IFERROR(VLOOKUP(CONCATENATE("x-",A29),#REF!,8,0),"")</f>
        <v/>
      </c>
      <c r="H29" s="81" t="str">
        <f>IFERROR(VLOOKUP(CONCATENATE(B29,C29),#REF!,16,0),"")</f>
        <v/>
      </c>
      <c r="I29" s="335" t="str">
        <f t="shared" si="0"/>
        <v/>
      </c>
      <c r="J29" s="336" t="str">
        <f>IFERROR(VLOOKUP(CONCATENATE(B29,C29),#REF!,15,0),"")</f>
        <v/>
      </c>
      <c r="K29" s="185" t="str">
        <f t="shared" si="1"/>
        <v/>
      </c>
    </row>
    <row r="30" spans="1:11" x14ac:dyDescent="0.2">
      <c r="A30" s="1">
        <v>290</v>
      </c>
      <c r="B30" s="81" t="str">
        <f>IFERROR(VLOOKUP(CONCATENATE("x-",A30),#REF!,4,0),"")</f>
        <v/>
      </c>
      <c r="C30" s="82" t="str">
        <f>IFERROR(VLOOKUP(CONCATENATE("x-",A30),#REF!,5,0),"")</f>
        <v/>
      </c>
      <c r="D30" s="82" t="str">
        <f>IFERROR(VLOOKUP(CONCATENATE("x-",A30),#REF!,6,0),"")</f>
        <v/>
      </c>
      <c r="E30" s="82" t="str">
        <f>IFERROR(VLOOKUP(CONCATENATE("x-",A30),#REF!,7,0),"")</f>
        <v/>
      </c>
      <c r="F30" s="82" t="str">
        <f>IFERROR(VLOOKUP(CONCATENATE("x-",A30),#REF!,3,0),"")</f>
        <v/>
      </c>
      <c r="G30" s="83" t="str">
        <f>IFERROR(VLOOKUP(CONCATENATE("x-",A30),#REF!,8,0),"")</f>
        <v/>
      </c>
      <c r="H30" s="81" t="str">
        <f>IFERROR(VLOOKUP(CONCATENATE(B30,C30),#REF!,16,0),"")</f>
        <v/>
      </c>
      <c r="I30" s="335" t="str">
        <f t="shared" si="0"/>
        <v/>
      </c>
      <c r="J30" s="336" t="str">
        <f>IFERROR(VLOOKUP(CONCATENATE(B30,C30),#REF!,15,0),"")</f>
        <v/>
      </c>
      <c r="K30" s="185" t="str">
        <f t="shared" si="1"/>
        <v/>
      </c>
    </row>
    <row r="31" spans="1:11" x14ac:dyDescent="0.2">
      <c r="A31" s="1">
        <v>300</v>
      </c>
      <c r="B31" s="81" t="str">
        <f>IFERROR(VLOOKUP(CONCATENATE("x-",A31),#REF!,4,0),"")</f>
        <v/>
      </c>
      <c r="C31" s="82" t="str">
        <f>IFERROR(VLOOKUP(CONCATENATE("x-",A31),#REF!,5,0),"")</f>
        <v/>
      </c>
      <c r="D31" s="82" t="str">
        <f>IFERROR(VLOOKUP(CONCATENATE("x-",A31),#REF!,6,0),"")</f>
        <v/>
      </c>
      <c r="E31" s="82" t="str">
        <f>IFERROR(VLOOKUP(CONCATENATE("x-",A31),#REF!,7,0),"")</f>
        <v/>
      </c>
      <c r="F31" s="82" t="str">
        <f>IFERROR(VLOOKUP(CONCATENATE("x-",A31),#REF!,3,0),"")</f>
        <v/>
      </c>
      <c r="G31" s="83" t="str">
        <f>IFERROR(VLOOKUP(CONCATENATE("x-",A31),#REF!,8,0),"")</f>
        <v/>
      </c>
      <c r="H31" s="81" t="str">
        <f>IFERROR(VLOOKUP(CONCATENATE(B31,C31),#REF!,16,0),"")</f>
        <v/>
      </c>
      <c r="I31" s="335" t="str">
        <f t="shared" si="0"/>
        <v/>
      </c>
      <c r="J31" s="336" t="str">
        <f>IFERROR(VLOOKUP(CONCATENATE(B31,C31),#REF!,15,0),"")</f>
        <v/>
      </c>
      <c r="K31" s="185" t="str">
        <f t="shared" si="1"/>
        <v/>
      </c>
    </row>
    <row r="32" spans="1:11" x14ac:dyDescent="0.2">
      <c r="A32" s="1">
        <v>310</v>
      </c>
      <c r="B32" s="81" t="str">
        <f>IFERROR(VLOOKUP(CONCATENATE("x-",A32),#REF!,4,0),"")</f>
        <v/>
      </c>
      <c r="C32" s="82" t="str">
        <f>IFERROR(VLOOKUP(CONCATENATE("x-",A32),#REF!,5,0),"")</f>
        <v/>
      </c>
      <c r="D32" s="82" t="str">
        <f>IFERROR(VLOOKUP(CONCATENATE("x-",A32),#REF!,6,0),"")</f>
        <v/>
      </c>
      <c r="E32" s="82" t="str">
        <f>IFERROR(VLOOKUP(CONCATENATE("x-",A32),#REF!,7,0),"")</f>
        <v/>
      </c>
      <c r="F32" s="82" t="str">
        <f>IFERROR(VLOOKUP(CONCATENATE("x-",A32),#REF!,3,0),"")</f>
        <v/>
      </c>
      <c r="G32" s="83" t="str">
        <f>IFERROR(VLOOKUP(CONCATENATE("x-",A32),#REF!,8,0),"")</f>
        <v/>
      </c>
      <c r="H32" s="81" t="str">
        <f>IFERROR(VLOOKUP(CONCATENATE(B32,C32),#REF!,16,0),"")</f>
        <v/>
      </c>
      <c r="I32" s="335" t="str">
        <f t="shared" si="0"/>
        <v/>
      </c>
      <c r="J32" s="336" t="str">
        <f>IFERROR(VLOOKUP(CONCATENATE(B32,C32),#REF!,15,0),"")</f>
        <v/>
      </c>
      <c r="K32" s="185" t="str">
        <f t="shared" si="1"/>
        <v/>
      </c>
    </row>
    <row r="33" spans="1:11" x14ac:dyDescent="0.2">
      <c r="A33" s="1">
        <v>320</v>
      </c>
      <c r="B33" s="81" t="str">
        <f>IFERROR(VLOOKUP(CONCATENATE("x-",A33),#REF!,4,0),"")</f>
        <v/>
      </c>
      <c r="C33" s="82" t="str">
        <f>IFERROR(VLOOKUP(CONCATENATE("x-",A33),#REF!,5,0),"")</f>
        <v/>
      </c>
      <c r="D33" s="82" t="str">
        <f>IFERROR(VLOOKUP(CONCATENATE("x-",A33),#REF!,6,0),"")</f>
        <v/>
      </c>
      <c r="E33" s="82" t="str">
        <f>IFERROR(VLOOKUP(CONCATENATE("x-",A33),#REF!,7,0),"")</f>
        <v/>
      </c>
      <c r="F33" s="82" t="str">
        <f>IFERROR(VLOOKUP(CONCATENATE("x-",A33),#REF!,3,0),"")</f>
        <v/>
      </c>
      <c r="G33" s="83" t="str">
        <f>IFERROR(VLOOKUP(CONCATENATE("x-",A33),#REF!,8,0),"")</f>
        <v/>
      </c>
      <c r="H33" s="81" t="str">
        <f>IFERROR(VLOOKUP(CONCATENATE(B33,C33),#REF!,16,0),"")</f>
        <v/>
      </c>
      <c r="I33" s="335" t="str">
        <f t="shared" si="0"/>
        <v/>
      </c>
      <c r="J33" s="336" t="str">
        <f>IFERROR(VLOOKUP(CONCATENATE(B33,C33),#REF!,15,0),"")</f>
        <v/>
      </c>
      <c r="K33" s="185" t="str">
        <f t="shared" si="1"/>
        <v/>
      </c>
    </row>
    <row r="34" spans="1:11" ht="13.5" thickBot="1" x14ac:dyDescent="0.25">
      <c r="A34" s="1">
        <v>330</v>
      </c>
      <c r="B34" s="84" t="str">
        <f>IFERROR(VLOOKUP(CONCATENATE("x-",A34),#REF!,4,0),"")</f>
        <v/>
      </c>
      <c r="C34" s="85" t="str">
        <f>IFERROR(VLOOKUP(CONCATENATE("x-",A34),#REF!,5,0),"")</f>
        <v/>
      </c>
      <c r="D34" s="85" t="str">
        <f>IFERROR(VLOOKUP(CONCATENATE("x-",A34),#REF!,6,0),"")</f>
        <v/>
      </c>
      <c r="E34" s="85" t="str">
        <f>IFERROR(VLOOKUP(CONCATENATE("x-",A34),#REF!,7,0),"")</f>
        <v/>
      </c>
      <c r="F34" s="85" t="str">
        <f>IFERROR(VLOOKUP(CONCATENATE("x-",A34),#REF!,3,0),"")</f>
        <v/>
      </c>
      <c r="G34" s="86" t="str">
        <f>IFERROR(VLOOKUP(CONCATENATE("x-",A34),#REF!,8,0),"")</f>
        <v/>
      </c>
      <c r="H34" s="84" t="str">
        <f>IFERROR(VLOOKUP(CONCATENATE(B34,C34),#REF!,16,0),"")</f>
        <v/>
      </c>
      <c r="I34" s="337" t="str">
        <f t="shared" si="0"/>
        <v/>
      </c>
      <c r="J34" s="338" t="str">
        <f>IFERROR(VLOOKUP(CONCATENATE(B34,C34),#REF!,15,0),"")</f>
        <v/>
      </c>
      <c r="K34" s="186" t="str">
        <f t="shared" si="1"/>
        <v/>
      </c>
    </row>
  </sheetData>
  <mergeCells count="1">
    <mergeCell ref="B1:G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27"/>
  </sheetPr>
  <dimension ref="A1:BI623"/>
  <sheetViews>
    <sheetView workbookViewId="0"/>
  </sheetViews>
  <sheetFormatPr baseColWidth="10" defaultColWidth="11.42578125" defaultRowHeight="12.75" x14ac:dyDescent="0.2"/>
  <cols>
    <col min="1" max="1" width="15.140625" bestFit="1" customWidth="1"/>
    <col min="2" max="2" width="12.85546875" bestFit="1" customWidth="1"/>
    <col min="3" max="3" width="12.85546875" customWidth="1"/>
    <col min="4" max="4" width="23.7109375" bestFit="1" customWidth="1"/>
    <col min="5" max="5" width="15" bestFit="1" customWidth="1"/>
    <col min="6" max="6" width="9.7109375" bestFit="1" customWidth="1"/>
    <col min="7" max="7" width="8.85546875" bestFit="1" customWidth="1"/>
    <col min="8" max="8" width="11" bestFit="1" customWidth="1"/>
    <col min="9" max="9" width="12.42578125" bestFit="1" customWidth="1"/>
    <col min="10" max="10" width="10.5703125" bestFit="1" customWidth="1"/>
    <col min="11" max="11" width="15.85546875" bestFit="1" customWidth="1"/>
    <col min="12" max="12" width="7" bestFit="1" customWidth="1"/>
    <col min="13" max="13" width="15.140625" bestFit="1" customWidth="1"/>
    <col min="14" max="14" width="11.42578125" bestFit="1" customWidth="1"/>
    <col min="15" max="17" width="11.42578125" style="179" hidden="1" customWidth="1"/>
    <col min="18" max="18" width="12.28515625" style="179" hidden="1" customWidth="1"/>
    <col min="19" max="61" width="11.42578125" style="179" hidden="1" customWidth="1"/>
    <col min="62" max="62" width="0" hidden="1" customWidth="1"/>
  </cols>
  <sheetData>
    <row r="1" spans="1:61" x14ac:dyDescent="0.2">
      <c r="A1" s="88" t="s">
        <v>228</v>
      </c>
      <c r="B1" s="89" t="s">
        <v>229</v>
      </c>
      <c r="C1" s="89" t="s">
        <v>230</v>
      </c>
      <c r="D1" s="89" t="s">
        <v>220</v>
      </c>
      <c r="E1" s="88" t="s">
        <v>231</v>
      </c>
      <c r="F1" s="89" t="s">
        <v>218</v>
      </c>
      <c r="G1" s="90" t="s">
        <v>232</v>
      </c>
      <c r="H1" s="91" t="s">
        <v>233</v>
      </c>
      <c r="I1" s="91" t="s">
        <v>234</v>
      </c>
      <c r="J1" s="89" t="s">
        <v>235</v>
      </c>
      <c r="K1" s="89" t="s">
        <v>236</v>
      </c>
      <c r="L1" s="89" t="s">
        <v>237</v>
      </c>
      <c r="M1" s="92" t="s">
        <v>238</v>
      </c>
      <c r="N1" s="92" t="s">
        <v>227</v>
      </c>
      <c r="Q1" s="180">
        <v>0</v>
      </c>
      <c r="R1" s="180">
        <v>0</v>
      </c>
      <c r="AK1" s="179">
        <v>1</v>
      </c>
      <c r="AL1" s="179">
        <v>2</v>
      </c>
      <c r="AM1" s="179">
        <v>3</v>
      </c>
      <c r="AN1" s="179">
        <v>4</v>
      </c>
      <c r="AO1" s="179">
        <v>5</v>
      </c>
      <c r="AP1" s="179">
        <v>6</v>
      </c>
      <c r="AQ1" s="179">
        <v>7</v>
      </c>
      <c r="AR1" s="179">
        <v>8</v>
      </c>
      <c r="AS1" s="179">
        <v>9</v>
      </c>
      <c r="AT1" s="179">
        <v>10</v>
      </c>
      <c r="AU1" s="179">
        <v>11</v>
      </c>
      <c r="AV1" s="179">
        <v>12</v>
      </c>
      <c r="AW1" s="179">
        <v>13</v>
      </c>
      <c r="AX1" s="179">
        <v>14</v>
      </c>
      <c r="AY1" s="179">
        <v>15</v>
      </c>
      <c r="AZ1" s="179">
        <v>16</v>
      </c>
      <c r="BA1" s="179">
        <v>17</v>
      </c>
      <c r="BB1" s="179">
        <v>18</v>
      </c>
      <c r="BC1" s="179">
        <v>19</v>
      </c>
      <c r="BD1" s="179">
        <v>20</v>
      </c>
      <c r="BE1" s="179">
        <v>21</v>
      </c>
      <c r="BF1" s="179">
        <v>22</v>
      </c>
      <c r="BG1" s="179">
        <v>23</v>
      </c>
      <c r="BH1" s="179">
        <v>24</v>
      </c>
      <c r="BI1" s="179">
        <v>25</v>
      </c>
    </row>
    <row r="2" spans="1:61" s="93" customFormat="1" ht="11.25" x14ac:dyDescent="0.2">
      <c r="A2" s="93" t="s">
        <v>239</v>
      </c>
      <c r="B2" s="93" t="s">
        <v>239</v>
      </c>
      <c r="C2" s="93" t="s">
        <v>239</v>
      </c>
      <c r="D2" s="93" t="s">
        <v>239</v>
      </c>
      <c r="E2" s="93" t="s">
        <v>239</v>
      </c>
      <c r="F2" s="93" t="s">
        <v>239</v>
      </c>
      <c r="H2" s="93" t="s">
        <v>239</v>
      </c>
      <c r="I2" s="93" t="s">
        <v>239</v>
      </c>
      <c r="J2" s="93" t="s">
        <v>239</v>
      </c>
      <c r="N2" s="187" t="s">
        <v>239</v>
      </c>
      <c r="O2" s="180">
        <v>0</v>
      </c>
      <c r="P2" s="180" t="s">
        <v>239</v>
      </c>
      <c r="Q2" s="180">
        <v>0</v>
      </c>
      <c r="R2" s="180">
        <v>2</v>
      </c>
      <c r="S2" s="180" t="s">
        <v>240</v>
      </c>
      <c r="T2" s="180"/>
      <c r="U2" s="180"/>
      <c r="V2" s="180"/>
      <c r="W2" s="180"/>
      <c r="X2" s="180"/>
      <c r="Y2" s="180"/>
      <c r="Z2" s="180"/>
      <c r="AA2" s="180">
        <v>2</v>
      </c>
      <c r="AB2" s="180">
        <v>0</v>
      </c>
      <c r="AC2" s="180" t="s">
        <v>239</v>
      </c>
      <c r="AD2" s="180" t="s">
        <v>239</v>
      </c>
      <c r="AE2" s="180" t="s">
        <v>239</v>
      </c>
      <c r="AF2" s="180" t="s">
        <v>239</v>
      </c>
      <c r="AG2" s="181">
        <v>0</v>
      </c>
      <c r="AH2" s="180" t="s">
        <v>239</v>
      </c>
      <c r="AI2" s="180" t="s">
        <v>239</v>
      </c>
      <c r="AJ2" s="180">
        <v>0</v>
      </c>
      <c r="AK2" s="180">
        <v>0</v>
      </c>
      <c r="AL2" s="180">
        <v>0</v>
      </c>
      <c r="AM2" s="180">
        <v>0</v>
      </c>
      <c r="AN2" s="180">
        <v>0</v>
      </c>
      <c r="AO2" s="180">
        <v>0</v>
      </c>
      <c r="AP2" s="180">
        <v>0</v>
      </c>
      <c r="AQ2" s="180">
        <v>0</v>
      </c>
      <c r="AR2" s="180">
        <v>0</v>
      </c>
      <c r="AS2" s="180">
        <v>0</v>
      </c>
      <c r="AT2" s="180">
        <v>0</v>
      </c>
      <c r="AU2" s="180">
        <v>0</v>
      </c>
      <c r="AV2" s="180">
        <v>0</v>
      </c>
      <c r="AW2" s="180">
        <v>0</v>
      </c>
      <c r="AX2" s="180">
        <v>0</v>
      </c>
      <c r="AY2" s="180">
        <v>0</v>
      </c>
      <c r="AZ2" s="180">
        <v>0</v>
      </c>
      <c r="BA2" s="180">
        <v>0</v>
      </c>
      <c r="BB2" s="180">
        <v>0</v>
      </c>
      <c r="BC2" s="180">
        <v>0</v>
      </c>
      <c r="BD2" s="180">
        <v>0</v>
      </c>
      <c r="BE2" s="180">
        <v>0</v>
      </c>
      <c r="BF2" s="180">
        <v>0</v>
      </c>
      <c r="BG2" s="180">
        <v>0</v>
      </c>
      <c r="BH2" s="180">
        <v>0</v>
      </c>
      <c r="BI2" s="180">
        <v>0</v>
      </c>
    </row>
    <row r="3" spans="1:61" x14ac:dyDescent="0.2">
      <c r="A3" s="93" t="s">
        <v>239</v>
      </c>
      <c r="B3" s="93" t="s">
        <v>239</v>
      </c>
      <c r="C3" s="93" t="s">
        <v>239</v>
      </c>
      <c r="D3" s="93" t="s">
        <v>239</v>
      </c>
      <c r="E3" s="93" t="s">
        <v>239</v>
      </c>
      <c r="F3" s="93" t="s">
        <v>239</v>
      </c>
      <c r="G3" s="93"/>
      <c r="H3" s="93" t="s">
        <v>239</v>
      </c>
      <c r="I3" s="93" t="s">
        <v>239</v>
      </c>
      <c r="J3" s="93" t="s">
        <v>239</v>
      </c>
      <c r="K3" s="93"/>
      <c r="L3" s="93"/>
      <c r="M3" s="93"/>
      <c r="N3" s="187" t="s">
        <v>239</v>
      </c>
      <c r="O3" s="179">
        <v>1</v>
      </c>
      <c r="P3" s="180" t="s">
        <v>239</v>
      </c>
      <c r="Q3" s="179" t="s">
        <v>115</v>
      </c>
      <c r="R3" s="182"/>
      <c r="AA3" s="179">
        <v>3</v>
      </c>
      <c r="AB3" s="180">
        <v>0</v>
      </c>
      <c r="AC3" s="180" t="s">
        <v>239</v>
      </c>
      <c r="AD3" s="180" t="s">
        <v>239</v>
      </c>
      <c r="AE3" s="180" t="s">
        <v>239</v>
      </c>
      <c r="AF3" s="180" t="s">
        <v>239</v>
      </c>
      <c r="AG3" s="181">
        <v>0</v>
      </c>
      <c r="AH3" s="180" t="s">
        <v>239</v>
      </c>
      <c r="AI3" s="180" t="s">
        <v>239</v>
      </c>
      <c r="AJ3" s="180">
        <v>0</v>
      </c>
      <c r="AK3" s="180">
        <v>0</v>
      </c>
      <c r="AL3" s="180">
        <v>0</v>
      </c>
      <c r="AM3" s="180">
        <v>0</v>
      </c>
      <c r="AN3" s="180">
        <v>0</v>
      </c>
      <c r="AO3" s="180">
        <v>0</v>
      </c>
      <c r="AP3" s="180">
        <v>0</v>
      </c>
      <c r="AQ3" s="180">
        <v>0</v>
      </c>
      <c r="AR3" s="180">
        <v>0</v>
      </c>
      <c r="AS3" s="180">
        <v>0</v>
      </c>
      <c r="AT3" s="180">
        <v>0</v>
      </c>
      <c r="AU3" s="180">
        <v>0</v>
      </c>
      <c r="AV3" s="180">
        <v>0</v>
      </c>
      <c r="AW3" s="180">
        <v>0</v>
      </c>
      <c r="AX3" s="180">
        <v>0</v>
      </c>
      <c r="AY3" s="180">
        <v>0</v>
      </c>
      <c r="AZ3" s="180">
        <v>0</v>
      </c>
      <c r="BA3" s="180">
        <v>0</v>
      </c>
      <c r="BB3" s="180">
        <v>0</v>
      </c>
      <c r="BC3" s="180">
        <v>0</v>
      </c>
      <c r="BD3" s="180">
        <v>0</v>
      </c>
      <c r="BE3" s="180">
        <v>0</v>
      </c>
      <c r="BF3" s="180">
        <v>0</v>
      </c>
      <c r="BG3" s="180">
        <v>0</v>
      </c>
      <c r="BH3" s="180">
        <v>0</v>
      </c>
      <c r="BI3" s="180">
        <v>0</v>
      </c>
    </row>
    <row r="4" spans="1:61" x14ac:dyDescent="0.2">
      <c r="A4" s="93" t="s">
        <v>239</v>
      </c>
      <c r="B4" s="93" t="s">
        <v>239</v>
      </c>
      <c r="C4" s="93" t="s">
        <v>239</v>
      </c>
      <c r="D4" s="93" t="s">
        <v>239</v>
      </c>
      <c r="E4" s="93" t="s">
        <v>239</v>
      </c>
      <c r="F4" s="93" t="s">
        <v>239</v>
      </c>
      <c r="G4" s="93"/>
      <c r="H4" s="93" t="s">
        <v>239</v>
      </c>
      <c r="I4" s="93" t="s">
        <v>239</v>
      </c>
      <c r="J4" s="93" t="s">
        <v>239</v>
      </c>
      <c r="K4" s="93"/>
      <c r="L4" s="93"/>
      <c r="M4" s="93"/>
      <c r="N4" s="187" t="s">
        <v>239</v>
      </c>
      <c r="O4" s="179">
        <v>2</v>
      </c>
      <c r="P4" s="180" t="s">
        <v>239</v>
      </c>
      <c r="R4" s="182"/>
      <c r="AA4" s="179">
        <v>4</v>
      </c>
      <c r="AB4" s="180">
        <v>0</v>
      </c>
      <c r="AC4" s="180" t="s">
        <v>239</v>
      </c>
      <c r="AD4" s="180" t="s">
        <v>239</v>
      </c>
      <c r="AE4" s="180" t="s">
        <v>239</v>
      </c>
      <c r="AF4" s="180" t="s">
        <v>239</v>
      </c>
      <c r="AG4" s="181">
        <v>0</v>
      </c>
      <c r="AH4" s="180" t="s">
        <v>239</v>
      </c>
      <c r="AI4" s="180" t="s">
        <v>239</v>
      </c>
      <c r="AJ4" s="180">
        <v>0</v>
      </c>
      <c r="AK4" s="180">
        <v>0</v>
      </c>
      <c r="AL4" s="180">
        <v>0</v>
      </c>
      <c r="AM4" s="180">
        <v>0</v>
      </c>
      <c r="AN4" s="180">
        <v>0</v>
      </c>
      <c r="AO4" s="180">
        <v>0</v>
      </c>
      <c r="AP4" s="180">
        <v>0</v>
      </c>
      <c r="AQ4" s="180">
        <v>0</v>
      </c>
      <c r="AR4" s="180">
        <v>0</v>
      </c>
      <c r="AS4" s="180">
        <v>0</v>
      </c>
      <c r="AT4" s="180">
        <v>0</v>
      </c>
      <c r="AU4" s="180">
        <v>0</v>
      </c>
      <c r="AV4" s="180">
        <v>0</v>
      </c>
      <c r="AW4" s="180">
        <v>0</v>
      </c>
      <c r="AX4" s="180">
        <v>0</v>
      </c>
      <c r="AY4" s="180">
        <v>0</v>
      </c>
      <c r="AZ4" s="180">
        <v>0</v>
      </c>
      <c r="BA4" s="180">
        <v>0</v>
      </c>
      <c r="BB4" s="180">
        <v>0</v>
      </c>
      <c r="BC4" s="180">
        <v>0</v>
      </c>
      <c r="BD4" s="180">
        <v>0</v>
      </c>
      <c r="BE4" s="180">
        <v>0</v>
      </c>
      <c r="BF4" s="180">
        <v>0</v>
      </c>
      <c r="BG4" s="180">
        <v>0</v>
      </c>
      <c r="BH4" s="180">
        <v>0</v>
      </c>
      <c r="BI4" s="180">
        <v>0</v>
      </c>
    </row>
    <row r="5" spans="1:61" x14ac:dyDescent="0.2">
      <c r="A5" s="93" t="s">
        <v>239</v>
      </c>
      <c r="B5" s="93" t="s">
        <v>239</v>
      </c>
      <c r="C5" s="93" t="s">
        <v>239</v>
      </c>
      <c r="D5" s="93" t="s">
        <v>239</v>
      </c>
      <c r="E5" s="93" t="s">
        <v>239</v>
      </c>
      <c r="F5" s="93" t="s">
        <v>239</v>
      </c>
      <c r="G5" s="93"/>
      <c r="H5" s="93" t="s">
        <v>239</v>
      </c>
      <c r="I5" s="93" t="s">
        <v>239</v>
      </c>
      <c r="J5" s="93" t="s">
        <v>239</v>
      </c>
      <c r="K5" s="93"/>
      <c r="L5" s="93"/>
      <c r="M5" s="93"/>
      <c r="N5" s="187" t="s">
        <v>239</v>
      </c>
      <c r="O5" s="179">
        <v>3</v>
      </c>
      <c r="P5" s="180" t="s">
        <v>239</v>
      </c>
      <c r="R5" s="182"/>
      <c r="AA5" s="179">
        <v>5</v>
      </c>
      <c r="AB5" s="180">
        <v>0</v>
      </c>
      <c r="AC5" s="180" t="s">
        <v>239</v>
      </c>
      <c r="AD5" s="180" t="s">
        <v>239</v>
      </c>
      <c r="AE5" s="180" t="s">
        <v>239</v>
      </c>
      <c r="AF5" s="180" t="s">
        <v>239</v>
      </c>
      <c r="AG5" s="181">
        <v>0</v>
      </c>
      <c r="AH5" s="180" t="s">
        <v>239</v>
      </c>
      <c r="AI5" s="180" t="s">
        <v>239</v>
      </c>
      <c r="AJ5" s="180">
        <v>0</v>
      </c>
      <c r="AK5" s="180">
        <v>0</v>
      </c>
      <c r="AL5" s="180">
        <v>0</v>
      </c>
      <c r="AM5" s="180">
        <v>0</v>
      </c>
      <c r="AN5" s="180">
        <v>0</v>
      </c>
      <c r="AO5" s="180">
        <v>0</v>
      </c>
      <c r="AP5" s="180">
        <v>0</v>
      </c>
      <c r="AQ5" s="180">
        <v>0</v>
      </c>
      <c r="AR5" s="180">
        <v>0</v>
      </c>
      <c r="AS5" s="180">
        <v>0</v>
      </c>
      <c r="AT5" s="180">
        <v>0</v>
      </c>
      <c r="AU5" s="180">
        <v>0</v>
      </c>
      <c r="AV5" s="180">
        <v>0</v>
      </c>
      <c r="AW5" s="180">
        <v>0</v>
      </c>
      <c r="AX5" s="180">
        <v>0</v>
      </c>
      <c r="AY5" s="180">
        <v>0</v>
      </c>
      <c r="AZ5" s="180">
        <v>0</v>
      </c>
      <c r="BA5" s="180">
        <v>0</v>
      </c>
      <c r="BB5" s="180">
        <v>0</v>
      </c>
      <c r="BC5" s="180">
        <v>0</v>
      </c>
      <c r="BD5" s="180">
        <v>0</v>
      </c>
      <c r="BE5" s="180">
        <v>0</v>
      </c>
      <c r="BF5" s="180">
        <v>0</v>
      </c>
      <c r="BG5" s="180">
        <v>0</v>
      </c>
      <c r="BH5" s="180">
        <v>0</v>
      </c>
      <c r="BI5" s="180">
        <v>0</v>
      </c>
    </row>
    <row r="6" spans="1:61" x14ac:dyDescent="0.2">
      <c r="A6" s="93" t="s">
        <v>239</v>
      </c>
      <c r="B6" s="93" t="s">
        <v>239</v>
      </c>
      <c r="C6" s="93" t="s">
        <v>239</v>
      </c>
      <c r="D6" s="93" t="s">
        <v>239</v>
      </c>
      <c r="E6" s="93" t="s">
        <v>239</v>
      </c>
      <c r="F6" s="93" t="s">
        <v>239</v>
      </c>
      <c r="G6" s="93"/>
      <c r="H6" s="93" t="s">
        <v>239</v>
      </c>
      <c r="I6" s="93" t="s">
        <v>239</v>
      </c>
      <c r="J6" s="93" t="s">
        <v>239</v>
      </c>
      <c r="K6" s="93"/>
      <c r="L6" s="93"/>
      <c r="M6" s="93"/>
      <c r="N6" s="187" t="s">
        <v>239</v>
      </c>
      <c r="O6" s="179">
        <v>4</v>
      </c>
      <c r="P6" s="180" t="s">
        <v>239</v>
      </c>
      <c r="R6" s="182"/>
      <c r="AA6" s="179">
        <v>6</v>
      </c>
      <c r="AB6" s="180">
        <v>0</v>
      </c>
      <c r="AC6" s="180" t="s">
        <v>239</v>
      </c>
      <c r="AD6" s="180" t="s">
        <v>239</v>
      </c>
      <c r="AE6" s="180" t="s">
        <v>239</v>
      </c>
      <c r="AF6" s="180" t="s">
        <v>239</v>
      </c>
      <c r="AG6" s="181">
        <v>0</v>
      </c>
      <c r="AH6" s="180" t="s">
        <v>239</v>
      </c>
      <c r="AI6" s="180" t="s">
        <v>239</v>
      </c>
      <c r="AJ6" s="180">
        <v>0</v>
      </c>
      <c r="AK6" s="180">
        <v>0</v>
      </c>
      <c r="AL6" s="180">
        <v>0</v>
      </c>
      <c r="AM6" s="180">
        <v>0</v>
      </c>
      <c r="AN6" s="180">
        <v>0</v>
      </c>
      <c r="AO6" s="180">
        <v>0</v>
      </c>
      <c r="AP6" s="180">
        <v>0</v>
      </c>
      <c r="AQ6" s="180">
        <v>0</v>
      </c>
      <c r="AR6" s="180">
        <v>0</v>
      </c>
      <c r="AS6" s="180">
        <v>0</v>
      </c>
      <c r="AT6" s="180">
        <v>0</v>
      </c>
      <c r="AU6" s="180">
        <v>0</v>
      </c>
      <c r="AV6" s="180">
        <v>0</v>
      </c>
      <c r="AW6" s="180">
        <v>0</v>
      </c>
      <c r="AX6" s="180">
        <v>0</v>
      </c>
      <c r="AY6" s="180">
        <v>0</v>
      </c>
      <c r="AZ6" s="180">
        <v>0</v>
      </c>
      <c r="BA6" s="180">
        <v>0</v>
      </c>
      <c r="BB6" s="180">
        <v>0</v>
      </c>
      <c r="BC6" s="180">
        <v>0</v>
      </c>
      <c r="BD6" s="180">
        <v>0</v>
      </c>
      <c r="BE6" s="180">
        <v>0</v>
      </c>
      <c r="BF6" s="180">
        <v>0</v>
      </c>
      <c r="BG6" s="180">
        <v>0</v>
      </c>
      <c r="BH6" s="180">
        <v>0</v>
      </c>
      <c r="BI6" s="180">
        <v>0</v>
      </c>
    </row>
    <row r="7" spans="1:61" x14ac:dyDescent="0.2">
      <c r="A7" s="93" t="s">
        <v>239</v>
      </c>
      <c r="B7" s="93" t="s">
        <v>239</v>
      </c>
      <c r="C7" s="93" t="s">
        <v>239</v>
      </c>
      <c r="D7" s="93" t="s">
        <v>239</v>
      </c>
      <c r="E7" s="93" t="s">
        <v>239</v>
      </c>
      <c r="F7" s="93" t="s">
        <v>239</v>
      </c>
      <c r="G7" s="93"/>
      <c r="H7" s="93" t="s">
        <v>239</v>
      </c>
      <c r="I7" s="93" t="s">
        <v>239</v>
      </c>
      <c r="J7" s="93" t="s">
        <v>239</v>
      </c>
      <c r="K7" s="93"/>
      <c r="L7" s="93"/>
      <c r="M7" s="93"/>
      <c r="N7" s="187" t="s">
        <v>239</v>
      </c>
      <c r="O7" s="179">
        <v>5</v>
      </c>
      <c r="P7" s="180" t="s">
        <v>239</v>
      </c>
      <c r="R7" s="182"/>
      <c r="Z7" s="180"/>
      <c r="AA7" s="180">
        <v>7</v>
      </c>
      <c r="AB7" s="180">
        <v>0</v>
      </c>
      <c r="AC7" s="180" t="s">
        <v>239</v>
      </c>
      <c r="AD7" s="180" t="s">
        <v>239</v>
      </c>
      <c r="AE7" s="180" t="s">
        <v>239</v>
      </c>
      <c r="AF7" s="180" t="s">
        <v>239</v>
      </c>
      <c r="AG7" s="181">
        <v>0</v>
      </c>
      <c r="AH7" s="180" t="s">
        <v>239</v>
      </c>
      <c r="AI7" s="180" t="s">
        <v>239</v>
      </c>
      <c r="AJ7" s="180">
        <v>0</v>
      </c>
      <c r="AK7" s="180">
        <v>0</v>
      </c>
      <c r="AL7" s="180">
        <v>0</v>
      </c>
      <c r="AM7" s="180">
        <v>0</v>
      </c>
      <c r="AN7" s="180">
        <v>0</v>
      </c>
      <c r="AO7" s="180">
        <v>0</v>
      </c>
      <c r="AP7" s="180">
        <v>0</v>
      </c>
      <c r="AQ7" s="180">
        <v>0</v>
      </c>
      <c r="AR7" s="180">
        <v>0</v>
      </c>
      <c r="AS7" s="180">
        <v>0</v>
      </c>
      <c r="AT7" s="180">
        <v>0</v>
      </c>
      <c r="AU7" s="180">
        <v>0</v>
      </c>
      <c r="AV7" s="180">
        <v>0</v>
      </c>
      <c r="AW7" s="180">
        <v>0</v>
      </c>
      <c r="AX7" s="180">
        <v>0</v>
      </c>
      <c r="AY7" s="180">
        <v>0</v>
      </c>
      <c r="AZ7" s="180">
        <v>0</v>
      </c>
      <c r="BA7" s="180">
        <v>0</v>
      </c>
      <c r="BB7" s="180">
        <v>0</v>
      </c>
      <c r="BC7" s="180">
        <v>0</v>
      </c>
      <c r="BD7" s="180">
        <v>0</v>
      </c>
      <c r="BE7" s="180">
        <v>0</v>
      </c>
      <c r="BF7" s="180">
        <v>0</v>
      </c>
      <c r="BG7" s="180">
        <v>0</v>
      </c>
      <c r="BH7" s="180">
        <v>0</v>
      </c>
      <c r="BI7" s="180">
        <v>0</v>
      </c>
    </row>
    <row r="8" spans="1:61" x14ac:dyDescent="0.2">
      <c r="A8" s="93" t="s">
        <v>239</v>
      </c>
      <c r="B8" s="93" t="s">
        <v>239</v>
      </c>
      <c r="C8" s="93" t="s">
        <v>239</v>
      </c>
      <c r="D8" s="93" t="s">
        <v>239</v>
      </c>
      <c r="E8" s="93" t="s">
        <v>239</v>
      </c>
      <c r="F8" s="93" t="s">
        <v>239</v>
      </c>
      <c r="G8" s="93"/>
      <c r="H8" s="93" t="s">
        <v>239</v>
      </c>
      <c r="I8" s="93" t="s">
        <v>239</v>
      </c>
      <c r="J8" s="93" t="s">
        <v>239</v>
      </c>
      <c r="K8" s="93"/>
      <c r="L8" s="93"/>
      <c r="M8" s="93"/>
      <c r="N8" s="187" t="s">
        <v>239</v>
      </c>
      <c r="O8" s="179">
        <v>6</v>
      </c>
      <c r="P8" s="180" t="s">
        <v>239</v>
      </c>
      <c r="R8" s="182"/>
      <c r="AA8" s="179">
        <v>8</v>
      </c>
      <c r="AB8" s="180">
        <v>0</v>
      </c>
      <c r="AC8" s="180" t="s">
        <v>239</v>
      </c>
      <c r="AD8" s="180" t="s">
        <v>239</v>
      </c>
      <c r="AE8" s="180" t="s">
        <v>239</v>
      </c>
      <c r="AF8" s="180" t="s">
        <v>239</v>
      </c>
      <c r="AG8" s="181">
        <v>0</v>
      </c>
      <c r="AH8" s="180" t="s">
        <v>239</v>
      </c>
      <c r="AI8" s="180" t="s">
        <v>239</v>
      </c>
      <c r="AJ8" s="180">
        <v>0</v>
      </c>
      <c r="AK8" s="180">
        <v>0</v>
      </c>
      <c r="AL8" s="180">
        <v>0</v>
      </c>
      <c r="AM8" s="180">
        <v>0</v>
      </c>
      <c r="AN8" s="180">
        <v>0</v>
      </c>
      <c r="AO8" s="180">
        <v>0</v>
      </c>
      <c r="AP8" s="180">
        <v>0</v>
      </c>
      <c r="AQ8" s="180">
        <v>0</v>
      </c>
      <c r="AR8" s="180">
        <v>0</v>
      </c>
      <c r="AS8" s="180">
        <v>0</v>
      </c>
      <c r="AT8" s="180">
        <v>0</v>
      </c>
      <c r="AU8" s="180">
        <v>0</v>
      </c>
      <c r="AV8" s="180">
        <v>0</v>
      </c>
      <c r="AW8" s="180">
        <v>0</v>
      </c>
      <c r="AX8" s="180">
        <v>0</v>
      </c>
      <c r="AY8" s="180">
        <v>0</v>
      </c>
      <c r="AZ8" s="180">
        <v>0</v>
      </c>
      <c r="BA8" s="180">
        <v>0</v>
      </c>
      <c r="BB8" s="180">
        <v>0</v>
      </c>
      <c r="BC8" s="180">
        <v>0</v>
      </c>
      <c r="BD8" s="180">
        <v>0</v>
      </c>
      <c r="BE8" s="180">
        <v>0</v>
      </c>
      <c r="BF8" s="180">
        <v>0</v>
      </c>
      <c r="BG8" s="180">
        <v>0</v>
      </c>
      <c r="BH8" s="180">
        <v>0</v>
      </c>
      <c r="BI8" s="180">
        <v>0</v>
      </c>
    </row>
    <row r="9" spans="1:61" x14ac:dyDescent="0.2">
      <c r="A9" s="93" t="s">
        <v>239</v>
      </c>
      <c r="B9" s="93" t="s">
        <v>239</v>
      </c>
      <c r="C9" s="93" t="s">
        <v>239</v>
      </c>
      <c r="D9" s="93" t="s">
        <v>239</v>
      </c>
      <c r="E9" s="93" t="s">
        <v>239</v>
      </c>
      <c r="F9" s="93" t="s">
        <v>239</v>
      </c>
      <c r="G9" s="93"/>
      <c r="H9" s="93" t="s">
        <v>239</v>
      </c>
      <c r="I9" s="93" t="s">
        <v>239</v>
      </c>
      <c r="J9" s="93" t="s">
        <v>239</v>
      </c>
      <c r="K9" s="93"/>
      <c r="L9" s="93"/>
      <c r="M9" s="93"/>
      <c r="N9" s="187" t="s">
        <v>239</v>
      </c>
      <c r="O9" s="179">
        <v>7</v>
      </c>
      <c r="P9" s="180" t="s">
        <v>239</v>
      </c>
      <c r="R9" s="182"/>
      <c r="AA9" s="179">
        <v>9</v>
      </c>
      <c r="AB9" s="180">
        <v>0</v>
      </c>
      <c r="AC9" s="180" t="s">
        <v>239</v>
      </c>
      <c r="AD9" s="180" t="s">
        <v>239</v>
      </c>
      <c r="AE9" s="180" t="s">
        <v>239</v>
      </c>
      <c r="AF9" s="180" t="s">
        <v>239</v>
      </c>
      <c r="AG9" s="181">
        <v>0</v>
      </c>
      <c r="AH9" s="180" t="s">
        <v>239</v>
      </c>
      <c r="AI9" s="180" t="s">
        <v>239</v>
      </c>
      <c r="AJ9" s="180">
        <v>0</v>
      </c>
      <c r="AK9" s="180">
        <v>0</v>
      </c>
      <c r="AL9" s="180">
        <v>0</v>
      </c>
      <c r="AM9" s="180">
        <v>0</v>
      </c>
      <c r="AN9" s="180">
        <v>0</v>
      </c>
      <c r="AO9" s="180">
        <v>0</v>
      </c>
      <c r="AP9" s="180">
        <v>0</v>
      </c>
      <c r="AQ9" s="180">
        <v>0</v>
      </c>
      <c r="AR9" s="180">
        <v>0</v>
      </c>
      <c r="AS9" s="180">
        <v>0</v>
      </c>
      <c r="AT9" s="180">
        <v>0</v>
      </c>
      <c r="AU9" s="180">
        <v>0</v>
      </c>
      <c r="AV9" s="180">
        <v>0</v>
      </c>
      <c r="AW9" s="180">
        <v>0</v>
      </c>
      <c r="AX9" s="180">
        <v>0</v>
      </c>
      <c r="AY9" s="180">
        <v>0</v>
      </c>
      <c r="AZ9" s="180">
        <v>0</v>
      </c>
      <c r="BA9" s="180">
        <v>0</v>
      </c>
      <c r="BB9" s="180">
        <v>0</v>
      </c>
      <c r="BC9" s="180">
        <v>0</v>
      </c>
      <c r="BD9" s="180">
        <v>0</v>
      </c>
      <c r="BE9" s="180">
        <v>0</v>
      </c>
      <c r="BF9" s="180">
        <v>0</v>
      </c>
      <c r="BG9" s="180">
        <v>0</v>
      </c>
      <c r="BH9" s="180">
        <v>0</v>
      </c>
      <c r="BI9" s="180">
        <v>0</v>
      </c>
    </row>
    <row r="10" spans="1:61" x14ac:dyDescent="0.2">
      <c r="A10" s="93" t="s">
        <v>239</v>
      </c>
      <c r="B10" s="93" t="s">
        <v>239</v>
      </c>
      <c r="C10" s="93" t="s">
        <v>239</v>
      </c>
      <c r="D10" s="93" t="s">
        <v>239</v>
      </c>
      <c r="E10" s="93" t="s">
        <v>239</v>
      </c>
      <c r="F10" s="93" t="s">
        <v>239</v>
      </c>
      <c r="G10" s="93"/>
      <c r="H10" s="93" t="s">
        <v>239</v>
      </c>
      <c r="I10" s="93" t="s">
        <v>239</v>
      </c>
      <c r="J10" s="93" t="s">
        <v>239</v>
      </c>
      <c r="K10" s="93"/>
      <c r="L10" s="93"/>
      <c r="M10" s="93"/>
      <c r="N10" s="187" t="s">
        <v>239</v>
      </c>
      <c r="O10" s="179">
        <v>8</v>
      </c>
      <c r="P10" s="180" t="s">
        <v>239</v>
      </c>
      <c r="R10" s="182"/>
      <c r="AA10" s="179">
        <v>10</v>
      </c>
      <c r="AB10" s="180">
        <v>0</v>
      </c>
      <c r="AC10" s="180" t="s">
        <v>239</v>
      </c>
      <c r="AD10" s="180" t="s">
        <v>239</v>
      </c>
      <c r="AE10" s="180" t="s">
        <v>239</v>
      </c>
      <c r="AF10" s="180" t="s">
        <v>239</v>
      </c>
      <c r="AG10" s="181">
        <v>0</v>
      </c>
      <c r="AH10" s="180" t="s">
        <v>239</v>
      </c>
      <c r="AI10" s="180" t="s">
        <v>239</v>
      </c>
      <c r="AJ10" s="180">
        <v>0</v>
      </c>
      <c r="AK10" s="180">
        <v>0</v>
      </c>
      <c r="AL10" s="180">
        <v>0</v>
      </c>
      <c r="AM10" s="180">
        <v>0</v>
      </c>
      <c r="AN10" s="180">
        <v>0</v>
      </c>
      <c r="AO10" s="180">
        <v>0</v>
      </c>
      <c r="AP10" s="180">
        <v>0</v>
      </c>
      <c r="AQ10" s="180">
        <v>0</v>
      </c>
      <c r="AR10" s="180">
        <v>0</v>
      </c>
      <c r="AS10" s="180">
        <v>0</v>
      </c>
      <c r="AT10" s="180">
        <v>0</v>
      </c>
      <c r="AU10" s="180">
        <v>0</v>
      </c>
      <c r="AV10" s="180">
        <v>0</v>
      </c>
      <c r="AW10" s="180">
        <v>0</v>
      </c>
      <c r="AX10" s="180">
        <v>0</v>
      </c>
      <c r="AY10" s="180">
        <v>0</v>
      </c>
      <c r="AZ10" s="180">
        <v>0</v>
      </c>
      <c r="BA10" s="180">
        <v>0</v>
      </c>
      <c r="BB10" s="180">
        <v>0</v>
      </c>
      <c r="BC10" s="180">
        <v>0</v>
      </c>
      <c r="BD10" s="180">
        <v>0</v>
      </c>
      <c r="BE10" s="180">
        <v>0</v>
      </c>
      <c r="BF10" s="180">
        <v>0</v>
      </c>
      <c r="BG10" s="180">
        <v>0</v>
      </c>
      <c r="BH10" s="180">
        <v>0</v>
      </c>
      <c r="BI10" s="180">
        <v>0</v>
      </c>
    </row>
    <row r="11" spans="1:61" x14ac:dyDescent="0.2">
      <c r="A11" s="93" t="s">
        <v>239</v>
      </c>
      <c r="B11" s="93" t="s">
        <v>239</v>
      </c>
      <c r="C11" s="93" t="s">
        <v>239</v>
      </c>
      <c r="D11" s="93" t="s">
        <v>239</v>
      </c>
      <c r="E11" s="93" t="s">
        <v>239</v>
      </c>
      <c r="F11" s="93" t="s">
        <v>239</v>
      </c>
      <c r="G11" s="93"/>
      <c r="H11" s="93" t="s">
        <v>239</v>
      </c>
      <c r="I11" s="93" t="s">
        <v>239</v>
      </c>
      <c r="J11" s="93" t="s">
        <v>239</v>
      </c>
      <c r="K11" s="93"/>
      <c r="L11" s="93"/>
      <c r="M11" s="93"/>
      <c r="N11" s="187" t="s">
        <v>239</v>
      </c>
      <c r="O11" s="179">
        <v>9</v>
      </c>
      <c r="P11" s="180" t="s">
        <v>239</v>
      </c>
      <c r="R11" s="182"/>
      <c r="AA11" s="179">
        <v>11</v>
      </c>
      <c r="AB11" s="180">
        <v>0</v>
      </c>
      <c r="AC11" s="180" t="s">
        <v>239</v>
      </c>
      <c r="AD11" s="180" t="s">
        <v>239</v>
      </c>
      <c r="AE11" s="180" t="s">
        <v>239</v>
      </c>
      <c r="AF11" s="180" t="s">
        <v>239</v>
      </c>
      <c r="AG11" s="181">
        <v>0</v>
      </c>
      <c r="AH11" s="180" t="s">
        <v>239</v>
      </c>
      <c r="AI11" s="180" t="s">
        <v>239</v>
      </c>
      <c r="AJ11" s="180">
        <v>0</v>
      </c>
      <c r="AK11" s="180">
        <v>0</v>
      </c>
      <c r="AL11" s="180">
        <v>0</v>
      </c>
      <c r="AM11" s="180">
        <v>0</v>
      </c>
      <c r="AN11" s="180">
        <v>0</v>
      </c>
      <c r="AO11" s="180">
        <v>0</v>
      </c>
      <c r="AP11" s="180">
        <v>0</v>
      </c>
      <c r="AQ11" s="180">
        <v>0</v>
      </c>
      <c r="AR11" s="180">
        <v>0</v>
      </c>
      <c r="AS11" s="180">
        <v>0</v>
      </c>
      <c r="AT11" s="180">
        <v>0</v>
      </c>
      <c r="AU11" s="180">
        <v>0</v>
      </c>
      <c r="AV11" s="180">
        <v>0</v>
      </c>
      <c r="AW11" s="180">
        <v>0</v>
      </c>
      <c r="AX11" s="180">
        <v>0</v>
      </c>
      <c r="AY11" s="180">
        <v>0</v>
      </c>
      <c r="AZ11" s="180">
        <v>0</v>
      </c>
      <c r="BA11" s="180">
        <v>0</v>
      </c>
      <c r="BB11" s="180">
        <v>0</v>
      </c>
      <c r="BC11" s="180">
        <v>0</v>
      </c>
      <c r="BD11" s="180">
        <v>0</v>
      </c>
      <c r="BE11" s="180">
        <v>0</v>
      </c>
      <c r="BF11" s="180">
        <v>0</v>
      </c>
      <c r="BG11" s="180">
        <v>0</v>
      </c>
      <c r="BH11" s="180">
        <v>0</v>
      </c>
      <c r="BI11" s="180">
        <v>0</v>
      </c>
    </row>
    <row r="12" spans="1:61" x14ac:dyDescent="0.2">
      <c r="A12" s="93" t="s">
        <v>239</v>
      </c>
      <c r="B12" s="93" t="s">
        <v>239</v>
      </c>
      <c r="C12" s="93" t="s">
        <v>239</v>
      </c>
      <c r="D12" s="93" t="s">
        <v>239</v>
      </c>
      <c r="E12" s="93" t="s">
        <v>239</v>
      </c>
      <c r="F12" s="93" t="s">
        <v>239</v>
      </c>
      <c r="G12" s="93"/>
      <c r="H12" s="93" t="s">
        <v>239</v>
      </c>
      <c r="I12" s="93" t="s">
        <v>239</v>
      </c>
      <c r="J12" s="93" t="s">
        <v>239</v>
      </c>
      <c r="K12" s="93"/>
      <c r="L12" s="93"/>
      <c r="M12" s="93"/>
      <c r="N12" s="187" t="s">
        <v>239</v>
      </c>
      <c r="O12" s="179">
        <v>10</v>
      </c>
      <c r="P12" s="180" t="s">
        <v>239</v>
      </c>
      <c r="R12" s="182"/>
      <c r="Z12" s="180"/>
      <c r="AA12" s="180">
        <v>12</v>
      </c>
      <c r="AB12" s="180">
        <v>0</v>
      </c>
      <c r="AC12" s="180" t="s">
        <v>239</v>
      </c>
      <c r="AD12" s="180" t="s">
        <v>239</v>
      </c>
      <c r="AE12" s="180" t="s">
        <v>239</v>
      </c>
      <c r="AF12" s="180" t="s">
        <v>239</v>
      </c>
      <c r="AG12" s="181">
        <v>0</v>
      </c>
      <c r="AH12" s="180" t="s">
        <v>239</v>
      </c>
      <c r="AI12" s="180" t="s">
        <v>239</v>
      </c>
      <c r="AJ12" s="180">
        <v>0</v>
      </c>
      <c r="AK12" s="180">
        <v>0</v>
      </c>
      <c r="AL12" s="180">
        <v>0</v>
      </c>
      <c r="AM12" s="180">
        <v>0</v>
      </c>
      <c r="AN12" s="180">
        <v>0</v>
      </c>
      <c r="AO12" s="180">
        <v>0</v>
      </c>
      <c r="AP12" s="180">
        <v>0</v>
      </c>
      <c r="AQ12" s="180">
        <v>0</v>
      </c>
      <c r="AR12" s="180">
        <v>0</v>
      </c>
      <c r="AS12" s="180">
        <v>0</v>
      </c>
      <c r="AT12" s="180">
        <v>0</v>
      </c>
      <c r="AU12" s="180">
        <v>0</v>
      </c>
      <c r="AV12" s="180">
        <v>0</v>
      </c>
      <c r="AW12" s="180">
        <v>0</v>
      </c>
      <c r="AX12" s="180">
        <v>0</v>
      </c>
      <c r="AY12" s="180">
        <v>0</v>
      </c>
      <c r="AZ12" s="180">
        <v>0</v>
      </c>
      <c r="BA12" s="180">
        <v>0</v>
      </c>
      <c r="BB12" s="180">
        <v>0</v>
      </c>
      <c r="BC12" s="180">
        <v>0</v>
      </c>
      <c r="BD12" s="180">
        <v>0</v>
      </c>
      <c r="BE12" s="180">
        <v>0</v>
      </c>
      <c r="BF12" s="180">
        <v>0</v>
      </c>
      <c r="BG12" s="180">
        <v>0</v>
      </c>
      <c r="BH12" s="180">
        <v>0</v>
      </c>
      <c r="BI12" s="180">
        <v>0</v>
      </c>
    </row>
    <row r="13" spans="1:61" x14ac:dyDescent="0.2">
      <c r="A13" s="93" t="s">
        <v>239</v>
      </c>
      <c r="B13" s="93" t="s">
        <v>239</v>
      </c>
      <c r="C13" s="93" t="s">
        <v>239</v>
      </c>
      <c r="D13" s="93" t="s">
        <v>239</v>
      </c>
      <c r="E13" s="93" t="s">
        <v>239</v>
      </c>
      <c r="F13" s="93" t="s">
        <v>239</v>
      </c>
      <c r="G13" s="93"/>
      <c r="H13" s="93" t="s">
        <v>239</v>
      </c>
      <c r="I13" s="93" t="s">
        <v>239</v>
      </c>
      <c r="J13" s="93" t="s">
        <v>239</v>
      </c>
      <c r="K13" s="93"/>
      <c r="L13" s="93"/>
      <c r="M13" s="93"/>
      <c r="N13" s="187" t="s">
        <v>239</v>
      </c>
      <c r="O13" s="179">
        <v>11</v>
      </c>
      <c r="P13" s="180" t="s">
        <v>239</v>
      </c>
      <c r="R13" s="182"/>
      <c r="AA13" s="179">
        <v>13</v>
      </c>
      <c r="AB13" s="180">
        <v>0</v>
      </c>
      <c r="AC13" s="180" t="s">
        <v>239</v>
      </c>
      <c r="AD13" s="180" t="s">
        <v>239</v>
      </c>
      <c r="AE13" s="180" t="s">
        <v>239</v>
      </c>
      <c r="AF13" s="180" t="s">
        <v>239</v>
      </c>
      <c r="AG13" s="181">
        <v>0</v>
      </c>
      <c r="AH13" s="180" t="s">
        <v>239</v>
      </c>
      <c r="AI13" s="180" t="s">
        <v>239</v>
      </c>
      <c r="AJ13" s="180">
        <v>0</v>
      </c>
      <c r="AK13" s="180">
        <v>0</v>
      </c>
      <c r="AL13" s="180">
        <v>0</v>
      </c>
      <c r="AM13" s="180">
        <v>0</v>
      </c>
      <c r="AN13" s="180">
        <v>0</v>
      </c>
      <c r="AO13" s="180">
        <v>0</v>
      </c>
      <c r="AP13" s="180">
        <v>0</v>
      </c>
      <c r="AQ13" s="180">
        <v>0</v>
      </c>
      <c r="AR13" s="180">
        <v>0</v>
      </c>
      <c r="AS13" s="180">
        <v>0</v>
      </c>
      <c r="AT13" s="180">
        <v>0</v>
      </c>
      <c r="AU13" s="180">
        <v>0</v>
      </c>
      <c r="AV13" s="180">
        <v>0</v>
      </c>
      <c r="AW13" s="180">
        <v>0</v>
      </c>
      <c r="AX13" s="180">
        <v>0</v>
      </c>
      <c r="AY13" s="180">
        <v>0</v>
      </c>
      <c r="AZ13" s="180">
        <v>0</v>
      </c>
      <c r="BA13" s="180">
        <v>0</v>
      </c>
      <c r="BB13" s="180">
        <v>0</v>
      </c>
      <c r="BC13" s="180">
        <v>0</v>
      </c>
      <c r="BD13" s="180">
        <v>0</v>
      </c>
      <c r="BE13" s="180">
        <v>0</v>
      </c>
      <c r="BF13" s="180">
        <v>0</v>
      </c>
      <c r="BG13" s="180">
        <v>0</v>
      </c>
      <c r="BH13" s="180">
        <v>0</v>
      </c>
      <c r="BI13" s="180">
        <v>0</v>
      </c>
    </row>
    <row r="14" spans="1:61" x14ac:dyDescent="0.2">
      <c r="A14" s="93" t="s">
        <v>239</v>
      </c>
      <c r="B14" s="93" t="s">
        <v>239</v>
      </c>
      <c r="C14" s="93" t="s">
        <v>239</v>
      </c>
      <c r="D14" s="93" t="s">
        <v>239</v>
      </c>
      <c r="E14" s="93" t="s">
        <v>239</v>
      </c>
      <c r="F14" s="93" t="s">
        <v>239</v>
      </c>
      <c r="G14" s="93"/>
      <c r="H14" s="93" t="s">
        <v>239</v>
      </c>
      <c r="I14" s="93" t="s">
        <v>239</v>
      </c>
      <c r="J14" s="93" t="s">
        <v>239</v>
      </c>
      <c r="K14" s="93"/>
      <c r="L14" s="93"/>
      <c r="M14" s="93"/>
      <c r="N14" s="187" t="s">
        <v>239</v>
      </c>
      <c r="O14" s="179">
        <v>12</v>
      </c>
      <c r="P14" s="180" t="s">
        <v>239</v>
      </c>
      <c r="R14" s="182"/>
      <c r="AA14" s="179">
        <v>14</v>
      </c>
      <c r="AB14" s="180">
        <v>0</v>
      </c>
      <c r="AC14" s="180" t="s">
        <v>239</v>
      </c>
      <c r="AD14" s="180" t="s">
        <v>239</v>
      </c>
      <c r="AE14" s="180" t="s">
        <v>239</v>
      </c>
      <c r="AF14" s="180" t="s">
        <v>239</v>
      </c>
      <c r="AG14" s="181">
        <v>0</v>
      </c>
      <c r="AH14" s="180" t="s">
        <v>239</v>
      </c>
      <c r="AI14" s="180" t="s">
        <v>239</v>
      </c>
      <c r="AJ14" s="180">
        <v>0</v>
      </c>
      <c r="AK14" s="180">
        <v>0</v>
      </c>
      <c r="AL14" s="180">
        <v>0</v>
      </c>
      <c r="AM14" s="180">
        <v>0</v>
      </c>
      <c r="AN14" s="180">
        <v>0</v>
      </c>
      <c r="AO14" s="180">
        <v>0</v>
      </c>
      <c r="AP14" s="180">
        <v>0</v>
      </c>
      <c r="AQ14" s="180">
        <v>0</v>
      </c>
      <c r="AR14" s="180">
        <v>0</v>
      </c>
      <c r="AS14" s="180">
        <v>0</v>
      </c>
      <c r="AT14" s="180">
        <v>0</v>
      </c>
      <c r="AU14" s="180">
        <v>0</v>
      </c>
      <c r="AV14" s="180">
        <v>0</v>
      </c>
      <c r="AW14" s="180">
        <v>0</v>
      </c>
      <c r="AX14" s="180">
        <v>0</v>
      </c>
      <c r="AY14" s="180">
        <v>0</v>
      </c>
      <c r="AZ14" s="180">
        <v>0</v>
      </c>
      <c r="BA14" s="180">
        <v>0</v>
      </c>
      <c r="BB14" s="180">
        <v>0</v>
      </c>
      <c r="BC14" s="180">
        <v>0</v>
      </c>
      <c r="BD14" s="180">
        <v>0</v>
      </c>
      <c r="BE14" s="180">
        <v>0</v>
      </c>
      <c r="BF14" s="180">
        <v>0</v>
      </c>
      <c r="BG14" s="180">
        <v>0</v>
      </c>
      <c r="BH14" s="180">
        <v>0</v>
      </c>
      <c r="BI14" s="180">
        <v>0</v>
      </c>
    </row>
    <row r="15" spans="1:61" x14ac:dyDescent="0.2">
      <c r="A15" s="93" t="s">
        <v>239</v>
      </c>
      <c r="B15" s="93" t="s">
        <v>239</v>
      </c>
      <c r="C15" s="93" t="s">
        <v>239</v>
      </c>
      <c r="D15" s="93" t="s">
        <v>239</v>
      </c>
      <c r="E15" s="93" t="s">
        <v>239</v>
      </c>
      <c r="F15" s="93" t="s">
        <v>239</v>
      </c>
      <c r="G15" s="93"/>
      <c r="H15" s="93" t="s">
        <v>239</v>
      </c>
      <c r="I15" s="93" t="s">
        <v>239</v>
      </c>
      <c r="J15" s="93" t="s">
        <v>239</v>
      </c>
      <c r="K15" s="93"/>
      <c r="L15" s="93"/>
      <c r="M15" s="93"/>
      <c r="N15" s="187" t="s">
        <v>239</v>
      </c>
      <c r="O15" s="179">
        <v>13</v>
      </c>
      <c r="P15" s="180" t="s">
        <v>239</v>
      </c>
      <c r="R15" s="182"/>
      <c r="AA15" s="179">
        <v>15</v>
      </c>
      <c r="AB15" s="180">
        <v>0</v>
      </c>
      <c r="AC15" s="180" t="s">
        <v>239</v>
      </c>
      <c r="AD15" s="180" t="s">
        <v>239</v>
      </c>
      <c r="AE15" s="180" t="s">
        <v>239</v>
      </c>
      <c r="AF15" s="180" t="s">
        <v>239</v>
      </c>
      <c r="AG15" s="181">
        <v>0</v>
      </c>
      <c r="AH15" s="180" t="s">
        <v>239</v>
      </c>
      <c r="AI15" s="180" t="s">
        <v>239</v>
      </c>
      <c r="AJ15" s="180">
        <v>0</v>
      </c>
      <c r="AK15" s="180">
        <v>0</v>
      </c>
      <c r="AL15" s="180">
        <v>0</v>
      </c>
      <c r="AM15" s="180">
        <v>0</v>
      </c>
      <c r="AN15" s="180">
        <v>0</v>
      </c>
      <c r="AO15" s="180">
        <v>0</v>
      </c>
      <c r="AP15" s="180">
        <v>0</v>
      </c>
      <c r="AQ15" s="180">
        <v>0</v>
      </c>
      <c r="AR15" s="180">
        <v>0</v>
      </c>
      <c r="AS15" s="180">
        <v>0</v>
      </c>
      <c r="AT15" s="180">
        <v>0</v>
      </c>
      <c r="AU15" s="180">
        <v>0</v>
      </c>
      <c r="AV15" s="180">
        <v>0</v>
      </c>
      <c r="AW15" s="180">
        <v>0</v>
      </c>
      <c r="AX15" s="180">
        <v>0</v>
      </c>
      <c r="AY15" s="180">
        <v>0</v>
      </c>
      <c r="AZ15" s="180">
        <v>0</v>
      </c>
      <c r="BA15" s="180">
        <v>0</v>
      </c>
      <c r="BB15" s="180">
        <v>0</v>
      </c>
      <c r="BC15" s="180">
        <v>0</v>
      </c>
      <c r="BD15" s="180">
        <v>0</v>
      </c>
      <c r="BE15" s="180">
        <v>0</v>
      </c>
      <c r="BF15" s="180">
        <v>0</v>
      </c>
      <c r="BG15" s="180">
        <v>0</v>
      </c>
      <c r="BH15" s="180">
        <v>0</v>
      </c>
      <c r="BI15" s="180">
        <v>0</v>
      </c>
    </row>
    <row r="16" spans="1:61" x14ac:dyDescent="0.2">
      <c r="A16" s="93" t="s">
        <v>239</v>
      </c>
      <c r="B16" s="93" t="s">
        <v>239</v>
      </c>
      <c r="C16" s="93" t="s">
        <v>239</v>
      </c>
      <c r="D16" s="93" t="s">
        <v>239</v>
      </c>
      <c r="E16" s="93" t="s">
        <v>239</v>
      </c>
      <c r="F16" s="93" t="s">
        <v>239</v>
      </c>
      <c r="G16" s="93"/>
      <c r="H16" s="93" t="s">
        <v>239</v>
      </c>
      <c r="I16" s="93" t="s">
        <v>239</v>
      </c>
      <c r="J16" s="93" t="s">
        <v>239</v>
      </c>
      <c r="K16" s="93"/>
      <c r="L16" s="93"/>
      <c r="M16" s="93"/>
      <c r="N16" s="187" t="s">
        <v>239</v>
      </c>
      <c r="O16" s="179">
        <v>14</v>
      </c>
      <c r="P16" s="180" t="s">
        <v>239</v>
      </c>
      <c r="R16" s="182"/>
      <c r="AA16" s="179">
        <v>16</v>
      </c>
      <c r="AB16" s="180">
        <v>0</v>
      </c>
      <c r="AC16" s="180" t="s">
        <v>239</v>
      </c>
      <c r="AD16" s="180" t="s">
        <v>239</v>
      </c>
      <c r="AE16" s="180" t="s">
        <v>239</v>
      </c>
      <c r="AF16" s="180" t="s">
        <v>239</v>
      </c>
      <c r="AG16" s="181">
        <v>0</v>
      </c>
      <c r="AH16" s="180" t="s">
        <v>239</v>
      </c>
      <c r="AI16" s="180" t="s">
        <v>239</v>
      </c>
      <c r="AJ16" s="180">
        <v>0</v>
      </c>
      <c r="AK16" s="180">
        <v>0</v>
      </c>
      <c r="AL16" s="180">
        <v>0</v>
      </c>
      <c r="AM16" s="180">
        <v>0</v>
      </c>
      <c r="AN16" s="180">
        <v>0</v>
      </c>
      <c r="AO16" s="180">
        <v>0</v>
      </c>
      <c r="AP16" s="180">
        <v>0</v>
      </c>
      <c r="AQ16" s="180">
        <v>0</v>
      </c>
      <c r="AR16" s="180">
        <v>0</v>
      </c>
      <c r="AS16" s="180">
        <v>0</v>
      </c>
      <c r="AT16" s="180">
        <v>0</v>
      </c>
      <c r="AU16" s="180">
        <v>0</v>
      </c>
      <c r="AV16" s="180">
        <v>0</v>
      </c>
      <c r="AW16" s="180">
        <v>0</v>
      </c>
      <c r="AX16" s="180">
        <v>0</v>
      </c>
      <c r="AY16" s="180">
        <v>0</v>
      </c>
      <c r="AZ16" s="180">
        <v>0</v>
      </c>
      <c r="BA16" s="180">
        <v>0</v>
      </c>
      <c r="BB16" s="180">
        <v>0</v>
      </c>
      <c r="BC16" s="180">
        <v>0</v>
      </c>
      <c r="BD16" s="180">
        <v>0</v>
      </c>
      <c r="BE16" s="180">
        <v>0</v>
      </c>
      <c r="BF16" s="180">
        <v>0</v>
      </c>
      <c r="BG16" s="180">
        <v>0</v>
      </c>
      <c r="BH16" s="180">
        <v>0</v>
      </c>
      <c r="BI16" s="180">
        <v>0</v>
      </c>
    </row>
    <row r="17" spans="1:61" x14ac:dyDescent="0.2">
      <c r="A17" s="93" t="s">
        <v>239</v>
      </c>
      <c r="B17" s="93" t="s">
        <v>239</v>
      </c>
      <c r="C17" s="93" t="s">
        <v>239</v>
      </c>
      <c r="D17" s="93" t="s">
        <v>239</v>
      </c>
      <c r="E17" s="93" t="s">
        <v>239</v>
      </c>
      <c r="F17" s="93" t="s">
        <v>239</v>
      </c>
      <c r="G17" s="93"/>
      <c r="H17" s="93" t="s">
        <v>239</v>
      </c>
      <c r="I17" s="93" t="s">
        <v>239</v>
      </c>
      <c r="J17" s="93" t="s">
        <v>239</v>
      </c>
      <c r="K17" s="93"/>
      <c r="L17" s="93"/>
      <c r="M17" s="93"/>
      <c r="N17" s="187" t="s">
        <v>239</v>
      </c>
      <c r="O17" s="179">
        <v>15</v>
      </c>
      <c r="P17" s="180" t="s">
        <v>239</v>
      </c>
      <c r="R17" s="182"/>
      <c r="Z17" s="180"/>
      <c r="AA17" s="180">
        <v>17</v>
      </c>
      <c r="AB17" s="180">
        <v>0</v>
      </c>
      <c r="AC17" s="180" t="s">
        <v>239</v>
      </c>
      <c r="AD17" s="180" t="s">
        <v>239</v>
      </c>
      <c r="AE17" s="180" t="s">
        <v>239</v>
      </c>
      <c r="AF17" s="180" t="s">
        <v>239</v>
      </c>
      <c r="AG17" s="181">
        <v>0</v>
      </c>
      <c r="AH17" s="180" t="s">
        <v>239</v>
      </c>
      <c r="AI17" s="180" t="s">
        <v>239</v>
      </c>
      <c r="AJ17" s="180">
        <v>0</v>
      </c>
      <c r="AK17" s="180">
        <v>0</v>
      </c>
      <c r="AL17" s="180">
        <v>0</v>
      </c>
      <c r="AM17" s="180">
        <v>0</v>
      </c>
      <c r="AN17" s="180">
        <v>0</v>
      </c>
      <c r="AO17" s="180">
        <v>0</v>
      </c>
      <c r="AP17" s="180">
        <v>0</v>
      </c>
      <c r="AQ17" s="180">
        <v>0</v>
      </c>
      <c r="AR17" s="180">
        <v>0</v>
      </c>
      <c r="AS17" s="180">
        <v>0</v>
      </c>
      <c r="AT17" s="180">
        <v>0</v>
      </c>
      <c r="AU17" s="180">
        <v>0</v>
      </c>
      <c r="AV17" s="180">
        <v>0</v>
      </c>
      <c r="AW17" s="180">
        <v>0</v>
      </c>
      <c r="AX17" s="180">
        <v>0</v>
      </c>
      <c r="AY17" s="180">
        <v>0</v>
      </c>
      <c r="AZ17" s="180">
        <v>0</v>
      </c>
      <c r="BA17" s="180">
        <v>0</v>
      </c>
      <c r="BB17" s="180">
        <v>0</v>
      </c>
      <c r="BC17" s="180">
        <v>0</v>
      </c>
      <c r="BD17" s="180">
        <v>0</v>
      </c>
      <c r="BE17" s="180">
        <v>0</v>
      </c>
      <c r="BF17" s="180">
        <v>0</v>
      </c>
      <c r="BG17" s="180">
        <v>0</v>
      </c>
      <c r="BH17" s="180">
        <v>0</v>
      </c>
      <c r="BI17" s="180">
        <v>0</v>
      </c>
    </row>
    <row r="18" spans="1:61" x14ac:dyDescent="0.2">
      <c r="A18" s="93" t="s">
        <v>239</v>
      </c>
      <c r="B18" s="93" t="s">
        <v>239</v>
      </c>
      <c r="C18" s="93" t="s">
        <v>239</v>
      </c>
      <c r="D18" s="93" t="s">
        <v>239</v>
      </c>
      <c r="E18" s="93" t="s">
        <v>239</v>
      </c>
      <c r="F18" s="93" t="s">
        <v>239</v>
      </c>
      <c r="G18" s="93"/>
      <c r="H18" s="93" t="s">
        <v>239</v>
      </c>
      <c r="I18" s="93" t="s">
        <v>239</v>
      </c>
      <c r="J18" s="93" t="s">
        <v>239</v>
      </c>
      <c r="K18" s="93"/>
      <c r="L18" s="93"/>
      <c r="M18" s="93"/>
      <c r="N18" s="187" t="s">
        <v>239</v>
      </c>
      <c r="O18" s="179">
        <v>16</v>
      </c>
      <c r="P18" s="180" t="s">
        <v>239</v>
      </c>
      <c r="R18" s="182"/>
      <c r="AA18" s="179">
        <v>18</v>
      </c>
      <c r="AB18" s="180">
        <v>0</v>
      </c>
      <c r="AC18" s="180" t="s">
        <v>239</v>
      </c>
      <c r="AD18" s="180" t="s">
        <v>239</v>
      </c>
      <c r="AE18" s="180" t="s">
        <v>239</v>
      </c>
      <c r="AF18" s="180" t="s">
        <v>239</v>
      </c>
      <c r="AG18" s="181">
        <v>0</v>
      </c>
      <c r="AH18" s="180" t="s">
        <v>239</v>
      </c>
      <c r="AI18" s="180" t="s">
        <v>239</v>
      </c>
      <c r="AJ18" s="180">
        <v>0</v>
      </c>
      <c r="AK18" s="180">
        <v>0</v>
      </c>
      <c r="AL18" s="180">
        <v>0</v>
      </c>
      <c r="AM18" s="180">
        <v>0</v>
      </c>
      <c r="AN18" s="180">
        <v>0</v>
      </c>
      <c r="AO18" s="180">
        <v>0</v>
      </c>
      <c r="AP18" s="180">
        <v>0</v>
      </c>
      <c r="AQ18" s="180">
        <v>0</v>
      </c>
      <c r="AR18" s="180">
        <v>0</v>
      </c>
      <c r="AS18" s="180">
        <v>0</v>
      </c>
      <c r="AT18" s="180">
        <v>0</v>
      </c>
      <c r="AU18" s="180">
        <v>0</v>
      </c>
      <c r="AV18" s="180">
        <v>0</v>
      </c>
      <c r="AW18" s="180">
        <v>0</v>
      </c>
      <c r="AX18" s="180">
        <v>0</v>
      </c>
      <c r="AY18" s="180">
        <v>0</v>
      </c>
      <c r="AZ18" s="180">
        <v>0</v>
      </c>
      <c r="BA18" s="180">
        <v>0</v>
      </c>
      <c r="BB18" s="180">
        <v>0</v>
      </c>
      <c r="BC18" s="180">
        <v>0</v>
      </c>
      <c r="BD18" s="180">
        <v>0</v>
      </c>
      <c r="BE18" s="180">
        <v>0</v>
      </c>
      <c r="BF18" s="180">
        <v>0</v>
      </c>
      <c r="BG18" s="180">
        <v>0</v>
      </c>
      <c r="BH18" s="180">
        <v>0</v>
      </c>
      <c r="BI18" s="180">
        <v>0</v>
      </c>
    </row>
    <row r="19" spans="1:61" x14ac:dyDescent="0.2">
      <c r="A19" s="93" t="s">
        <v>239</v>
      </c>
      <c r="B19" s="93" t="s">
        <v>239</v>
      </c>
      <c r="C19" s="93" t="s">
        <v>239</v>
      </c>
      <c r="D19" s="93" t="s">
        <v>239</v>
      </c>
      <c r="E19" s="93" t="s">
        <v>239</v>
      </c>
      <c r="F19" s="93" t="s">
        <v>239</v>
      </c>
      <c r="G19" s="93"/>
      <c r="H19" s="93" t="s">
        <v>239</v>
      </c>
      <c r="I19" s="93" t="s">
        <v>239</v>
      </c>
      <c r="J19" s="93" t="s">
        <v>239</v>
      </c>
      <c r="K19" s="93"/>
      <c r="L19" s="93"/>
      <c r="M19" s="93"/>
      <c r="N19" s="187" t="s">
        <v>239</v>
      </c>
      <c r="O19" s="179">
        <v>17</v>
      </c>
      <c r="P19" s="180" t="s">
        <v>239</v>
      </c>
      <c r="R19" s="182"/>
      <c r="AA19" s="179">
        <v>19</v>
      </c>
      <c r="AB19" s="180">
        <v>0</v>
      </c>
      <c r="AC19" s="180" t="s">
        <v>239</v>
      </c>
      <c r="AD19" s="180" t="s">
        <v>239</v>
      </c>
      <c r="AE19" s="180" t="s">
        <v>239</v>
      </c>
      <c r="AF19" s="180" t="s">
        <v>239</v>
      </c>
      <c r="AG19" s="181">
        <v>0</v>
      </c>
      <c r="AH19" s="180" t="s">
        <v>239</v>
      </c>
      <c r="AI19" s="180" t="s">
        <v>239</v>
      </c>
      <c r="AJ19" s="180">
        <v>0</v>
      </c>
      <c r="AK19" s="180">
        <v>0</v>
      </c>
      <c r="AL19" s="180">
        <v>0</v>
      </c>
      <c r="AM19" s="180">
        <v>0</v>
      </c>
      <c r="AN19" s="180">
        <v>0</v>
      </c>
      <c r="AO19" s="180">
        <v>0</v>
      </c>
      <c r="AP19" s="180">
        <v>0</v>
      </c>
      <c r="AQ19" s="180">
        <v>0</v>
      </c>
      <c r="AR19" s="180">
        <v>0</v>
      </c>
      <c r="AS19" s="180">
        <v>0</v>
      </c>
      <c r="AT19" s="180">
        <v>0</v>
      </c>
      <c r="AU19" s="180">
        <v>0</v>
      </c>
      <c r="AV19" s="180">
        <v>0</v>
      </c>
      <c r="AW19" s="180">
        <v>0</v>
      </c>
      <c r="AX19" s="180">
        <v>0</v>
      </c>
      <c r="AY19" s="180">
        <v>0</v>
      </c>
      <c r="AZ19" s="180">
        <v>0</v>
      </c>
      <c r="BA19" s="180">
        <v>0</v>
      </c>
      <c r="BB19" s="180">
        <v>0</v>
      </c>
      <c r="BC19" s="180">
        <v>0</v>
      </c>
      <c r="BD19" s="180">
        <v>0</v>
      </c>
      <c r="BE19" s="180">
        <v>0</v>
      </c>
      <c r="BF19" s="180">
        <v>0</v>
      </c>
      <c r="BG19" s="180">
        <v>0</v>
      </c>
      <c r="BH19" s="180">
        <v>0</v>
      </c>
      <c r="BI19" s="180">
        <v>0</v>
      </c>
    </row>
    <row r="20" spans="1:61" x14ac:dyDescent="0.2">
      <c r="A20" s="93" t="s">
        <v>239</v>
      </c>
      <c r="B20" s="93" t="s">
        <v>239</v>
      </c>
      <c r="C20" s="93" t="s">
        <v>239</v>
      </c>
      <c r="D20" s="93" t="s">
        <v>239</v>
      </c>
      <c r="E20" s="93" t="s">
        <v>239</v>
      </c>
      <c r="F20" s="93" t="s">
        <v>239</v>
      </c>
      <c r="G20" s="93"/>
      <c r="H20" s="93" t="s">
        <v>239</v>
      </c>
      <c r="I20" s="93" t="s">
        <v>239</v>
      </c>
      <c r="J20" s="93" t="s">
        <v>239</v>
      </c>
      <c r="K20" s="93"/>
      <c r="L20" s="93"/>
      <c r="M20" s="93"/>
      <c r="N20" s="187" t="s">
        <v>239</v>
      </c>
      <c r="O20" s="179">
        <v>18</v>
      </c>
      <c r="P20" s="180" t="s">
        <v>239</v>
      </c>
      <c r="R20" s="182"/>
      <c r="AA20" s="179">
        <v>20</v>
      </c>
      <c r="AB20" s="180">
        <v>0</v>
      </c>
      <c r="AC20" s="180" t="s">
        <v>239</v>
      </c>
      <c r="AD20" s="180" t="s">
        <v>239</v>
      </c>
      <c r="AE20" s="180" t="s">
        <v>239</v>
      </c>
      <c r="AF20" s="180" t="s">
        <v>239</v>
      </c>
      <c r="AG20" s="181">
        <v>0</v>
      </c>
      <c r="AH20" s="180" t="s">
        <v>239</v>
      </c>
      <c r="AI20" s="180" t="s">
        <v>239</v>
      </c>
      <c r="AJ20" s="180">
        <v>0</v>
      </c>
      <c r="AK20" s="180">
        <v>0</v>
      </c>
      <c r="AL20" s="180">
        <v>0</v>
      </c>
      <c r="AM20" s="180">
        <v>0</v>
      </c>
      <c r="AN20" s="180">
        <v>0</v>
      </c>
      <c r="AO20" s="180">
        <v>0</v>
      </c>
      <c r="AP20" s="180">
        <v>0</v>
      </c>
      <c r="AQ20" s="180">
        <v>0</v>
      </c>
      <c r="AR20" s="180">
        <v>0</v>
      </c>
      <c r="AS20" s="180">
        <v>0</v>
      </c>
      <c r="AT20" s="180">
        <v>0</v>
      </c>
      <c r="AU20" s="180">
        <v>0</v>
      </c>
      <c r="AV20" s="180">
        <v>0</v>
      </c>
      <c r="AW20" s="180">
        <v>0</v>
      </c>
      <c r="AX20" s="180">
        <v>0</v>
      </c>
      <c r="AY20" s="180">
        <v>0</v>
      </c>
      <c r="AZ20" s="180">
        <v>0</v>
      </c>
      <c r="BA20" s="180">
        <v>0</v>
      </c>
      <c r="BB20" s="180">
        <v>0</v>
      </c>
      <c r="BC20" s="180">
        <v>0</v>
      </c>
      <c r="BD20" s="180">
        <v>0</v>
      </c>
      <c r="BE20" s="180">
        <v>0</v>
      </c>
      <c r="BF20" s="180">
        <v>0</v>
      </c>
      <c r="BG20" s="180">
        <v>0</v>
      </c>
      <c r="BH20" s="180">
        <v>0</v>
      </c>
      <c r="BI20" s="180">
        <v>0</v>
      </c>
    </row>
    <row r="21" spans="1:61" x14ac:dyDescent="0.2">
      <c r="A21" s="93" t="s">
        <v>239</v>
      </c>
      <c r="B21" s="93" t="s">
        <v>239</v>
      </c>
      <c r="C21" s="93" t="s">
        <v>239</v>
      </c>
      <c r="D21" s="93" t="s">
        <v>239</v>
      </c>
      <c r="E21" s="93" t="s">
        <v>239</v>
      </c>
      <c r="F21" s="93" t="s">
        <v>239</v>
      </c>
      <c r="G21" s="93"/>
      <c r="H21" s="93" t="s">
        <v>239</v>
      </c>
      <c r="I21" s="93" t="s">
        <v>239</v>
      </c>
      <c r="J21" s="93" t="s">
        <v>239</v>
      </c>
      <c r="K21" s="93"/>
      <c r="L21" s="93"/>
      <c r="M21" s="93"/>
      <c r="N21" s="187" t="s">
        <v>239</v>
      </c>
      <c r="O21" s="179">
        <v>19</v>
      </c>
      <c r="P21" s="180" t="s">
        <v>239</v>
      </c>
      <c r="R21" s="182"/>
      <c r="AA21" s="179">
        <v>21</v>
      </c>
      <c r="AB21" s="180">
        <v>0</v>
      </c>
      <c r="AC21" s="180" t="s">
        <v>239</v>
      </c>
      <c r="AD21" s="180" t="s">
        <v>239</v>
      </c>
      <c r="AE21" s="180" t="s">
        <v>239</v>
      </c>
      <c r="AF21" s="180" t="s">
        <v>239</v>
      </c>
      <c r="AG21" s="181">
        <v>0</v>
      </c>
      <c r="AH21" s="180" t="s">
        <v>239</v>
      </c>
      <c r="AI21" s="180" t="s">
        <v>239</v>
      </c>
      <c r="AJ21" s="180">
        <v>0</v>
      </c>
      <c r="AK21" s="180">
        <v>0</v>
      </c>
      <c r="AL21" s="180">
        <v>0</v>
      </c>
      <c r="AM21" s="180">
        <v>0</v>
      </c>
      <c r="AN21" s="180">
        <v>0</v>
      </c>
      <c r="AO21" s="180">
        <v>0</v>
      </c>
      <c r="AP21" s="180">
        <v>0</v>
      </c>
      <c r="AQ21" s="180">
        <v>0</v>
      </c>
      <c r="AR21" s="180">
        <v>0</v>
      </c>
      <c r="AS21" s="180">
        <v>0</v>
      </c>
      <c r="AT21" s="180">
        <v>0</v>
      </c>
      <c r="AU21" s="180">
        <v>0</v>
      </c>
      <c r="AV21" s="180">
        <v>0</v>
      </c>
      <c r="AW21" s="180">
        <v>0</v>
      </c>
      <c r="AX21" s="180">
        <v>0</v>
      </c>
      <c r="AY21" s="180">
        <v>0</v>
      </c>
      <c r="AZ21" s="180">
        <v>0</v>
      </c>
      <c r="BA21" s="180">
        <v>0</v>
      </c>
      <c r="BB21" s="180">
        <v>0</v>
      </c>
      <c r="BC21" s="180">
        <v>0</v>
      </c>
      <c r="BD21" s="180">
        <v>0</v>
      </c>
      <c r="BE21" s="180">
        <v>0</v>
      </c>
      <c r="BF21" s="180">
        <v>0</v>
      </c>
      <c r="BG21" s="180">
        <v>0</v>
      </c>
      <c r="BH21" s="180">
        <v>0</v>
      </c>
      <c r="BI21" s="180">
        <v>0</v>
      </c>
    </row>
    <row r="22" spans="1:61" x14ac:dyDescent="0.2">
      <c r="A22" s="93" t="s">
        <v>239</v>
      </c>
      <c r="B22" s="93" t="s">
        <v>239</v>
      </c>
      <c r="C22" s="93" t="s">
        <v>239</v>
      </c>
      <c r="D22" s="93" t="s">
        <v>239</v>
      </c>
      <c r="E22" s="93" t="s">
        <v>239</v>
      </c>
      <c r="F22" s="93" t="s">
        <v>239</v>
      </c>
      <c r="G22" s="93"/>
      <c r="H22" s="93" t="s">
        <v>239</v>
      </c>
      <c r="I22" s="93" t="s">
        <v>239</v>
      </c>
      <c r="J22" s="93" t="s">
        <v>239</v>
      </c>
      <c r="K22" s="93"/>
      <c r="L22" s="93"/>
      <c r="M22" s="93"/>
      <c r="N22" s="187" t="s">
        <v>239</v>
      </c>
      <c r="O22" s="179">
        <v>20</v>
      </c>
      <c r="P22" s="180" t="s">
        <v>239</v>
      </c>
      <c r="R22" s="182"/>
      <c r="Z22" s="180"/>
      <c r="AA22" s="180">
        <v>22</v>
      </c>
      <c r="AB22" s="180">
        <v>0</v>
      </c>
      <c r="AC22" s="180" t="s">
        <v>239</v>
      </c>
      <c r="AD22" s="180" t="s">
        <v>239</v>
      </c>
      <c r="AE22" s="180" t="s">
        <v>239</v>
      </c>
      <c r="AF22" s="180" t="s">
        <v>239</v>
      </c>
      <c r="AG22" s="181">
        <v>0</v>
      </c>
      <c r="AH22" s="180" t="s">
        <v>239</v>
      </c>
      <c r="AI22" s="180" t="s">
        <v>239</v>
      </c>
      <c r="AJ22" s="180">
        <v>0</v>
      </c>
      <c r="AK22" s="180">
        <v>0</v>
      </c>
      <c r="AL22" s="180">
        <v>0</v>
      </c>
      <c r="AM22" s="180">
        <v>0</v>
      </c>
      <c r="AN22" s="180">
        <v>0</v>
      </c>
      <c r="AO22" s="180">
        <v>0</v>
      </c>
      <c r="AP22" s="180">
        <v>0</v>
      </c>
      <c r="AQ22" s="180">
        <v>0</v>
      </c>
      <c r="AR22" s="180">
        <v>0</v>
      </c>
      <c r="AS22" s="180">
        <v>0</v>
      </c>
      <c r="AT22" s="180">
        <v>0</v>
      </c>
      <c r="AU22" s="180">
        <v>0</v>
      </c>
      <c r="AV22" s="180">
        <v>0</v>
      </c>
      <c r="AW22" s="180">
        <v>0</v>
      </c>
      <c r="AX22" s="180">
        <v>0</v>
      </c>
      <c r="AY22" s="180">
        <v>0</v>
      </c>
      <c r="AZ22" s="180">
        <v>0</v>
      </c>
      <c r="BA22" s="180">
        <v>0</v>
      </c>
      <c r="BB22" s="180">
        <v>0</v>
      </c>
      <c r="BC22" s="180">
        <v>0</v>
      </c>
      <c r="BD22" s="180">
        <v>0</v>
      </c>
      <c r="BE22" s="180">
        <v>0</v>
      </c>
      <c r="BF22" s="180">
        <v>0</v>
      </c>
      <c r="BG22" s="180">
        <v>0</v>
      </c>
      <c r="BH22" s="180">
        <v>0</v>
      </c>
      <c r="BI22" s="180">
        <v>0</v>
      </c>
    </row>
    <row r="23" spans="1:61" x14ac:dyDescent="0.2">
      <c r="A23" s="93" t="s">
        <v>239</v>
      </c>
      <c r="B23" s="93" t="s">
        <v>239</v>
      </c>
      <c r="C23" s="93" t="s">
        <v>239</v>
      </c>
      <c r="D23" s="93" t="s">
        <v>239</v>
      </c>
      <c r="E23" s="93" t="s">
        <v>239</v>
      </c>
      <c r="F23" s="93" t="s">
        <v>239</v>
      </c>
      <c r="G23" s="93"/>
      <c r="H23" s="93" t="s">
        <v>239</v>
      </c>
      <c r="I23" s="93" t="s">
        <v>239</v>
      </c>
      <c r="J23" s="93" t="s">
        <v>239</v>
      </c>
      <c r="K23" s="93"/>
      <c r="L23" s="93"/>
      <c r="M23" s="93"/>
      <c r="N23" s="187" t="s">
        <v>239</v>
      </c>
      <c r="O23" s="179">
        <v>21</v>
      </c>
      <c r="P23" s="180" t="s">
        <v>239</v>
      </c>
      <c r="R23" s="182"/>
      <c r="AA23" s="179">
        <v>23</v>
      </c>
      <c r="AB23" s="180">
        <v>0</v>
      </c>
      <c r="AC23" s="180" t="s">
        <v>239</v>
      </c>
      <c r="AD23" s="180" t="s">
        <v>239</v>
      </c>
      <c r="AE23" s="180" t="s">
        <v>239</v>
      </c>
      <c r="AF23" s="180" t="s">
        <v>239</v>
      </c>
      <c r="AG23" s="181">
        <v>0</v>
      </c>
      <c r="AH23" s="180" t="s">
        <v>239</v>
      </c>
      <c r="AI23" s="180" t="s">
        <v>239</v>
      </c>
      <c r="AJ23" s="180">
        <v>0</v>
      </c>
      <c r="AK23" s="180">
        <v>0</v>
      </c>
      <c r="AL23" s="180">
        <v>0</v>
      </c>
      <c r="AM23" s="180">
        <v>0</v>
      </c>
      <c r="AN23" s="180">
        <v>0</v>
      </c>
      <c r="AO23" s="180">
        <v>0</v>
      </c>
      <c r="AP23" s="180">
        <v>0</v>
      </c>
      <c r="AQ23" s="180">
        <v>0</v>
      </c>
      <c r="AR23" s="180">
        <v>0</v>
      </c>
      <c r="AS23" s="180">
        <v>0</v>
      </c>
      <c r="AT23" s="180">
        <v>0</v>
      </c>
      <c r="AU23" s="180">
        <v>0</v>
      </c>
      <c r="AV23" s="180">
        <v>0</v>
      </c>
      <c r="AW23" s="180">
        <v>0</v>
      </c>
      <c r="AX23" s="180">
        <v>0</v>
      </c>
      <c r="AY23" s="180">
        <v>0</v>
      </c>
      <c r="AZ23" s="180">
        <v>0</v>
      </c>
      <c r="BA23" s="180">
        <v>0</v>
      </c>
      <c r="BB23" s="180">
        <v>0</v>
      </c>
      <c r="BC23" s="180">
        <v>0</v>
      </c>
      <c r="BD23" s="180">
        <v>0</v>
      </c>
      <c r="BE23" s="180">
        <v>0</v>
      </c>
      <c r="BF23" s="180">
        <v>0</v>
      </c>
      <c r="BG23" s="180">
        <v>0</v>
      </c>
      <c r="BH23" s="180">
        <v>0</v>
      </c>
      <c r="BI23" s="180">
        <v>0</v>
      </c>
    </row>
    <row r="24" spans="1:61" x14ac:dyDescent="0.2">
      <c r="A24" s="93" t="s">
        <v>239</v>
      </c>
      <c r="B24" s="93" t="s">
        <v>239</v>
      </c>
      <c r="C24" s="93" t="s">
        <v>239</v>
      </c>
      <c r="D24" s="93" t="s">
        <v>239</v>
      </c>
      <c r="E24" s="93" t="s">
        <v>239</v>
      </c>
      <c r="F24" s="93" t="s">
        <v>239</v>
      </c>
      <c r="G24" s="93"/>
      <c r="H24" s="93" t="s">
        <v>239</v>
      </c>
      <c r="I24" s="93" t="s">
        <v>239</v>
      </c>
      <c r="J24" s="93" t="s">
        <v>239</v>
      </c>
      <c r="K24" s="93"/>
      <c r="L24" s="93"/>
      <c r="M24" s="93"/>
      <c r="N24" s="187" t="s">
        <v>239</v>
      </c>
      <c r="O24" s="179">
        <v>22</v>
      </c>
      <c r="P24" s="180" t="s">
        <v>239</v>
      </c>
      <c r="R24" s="182"/>
      <c r="AA24" s="179">
        <v>24</v>
      </c>
      <c r="AB24" s="180">
        <v>0</v>
      </c>
      <c r="AC24" s="180" t="s">
        <v>239</v>
      </c>
      <c r="AD24" s="180" t="s">
        <v>239</v>
      </c>
      <c r="AE24" s="180" t="s">
        <v>239</v>
      </c>
      <c r="AF24" s="180" t="s">
        <v>239</v>
      </c>
      <c r="AG24" s="181">
        <v>0</v>
      </c>
      <c r="AH24" s="180" t="s">
        <v>239</v>
      </c>
      <c r="AI24" s="180" t="s">
        <v>239</v>
      </c>
      <c r="AJ24" s="180">
        <v>0</v>
      </c>
      <c r="AK24" s="180">
        <v>0</v>
      </c>
      <c r="AL24" s="180">
        <v>0</v>
      </c>
      <c r="AM24" s="180">
        <v>0</v>
      </c>
      <c r="AN24" s="180">
        <v>0</v>
      </c>
      <c r="AO24" s="180">
        <v>0</v>
      </c>
      <c r="AP24" s="180">
        <v>0</v>
      </c>
      <c r="AQ24" s="180">
        <v>0</v>
      </c>
      <c r="AR24" s="180">
        <v>0</v>
      </c>
      <c r="AS24" s="180">
        <v>0</v>
      </c>
      <c r="AT24" s="180">
        <v>0</v>
      </c>
      <c r="AU24" s="180">
        <v>0</v>
      </c>
      <c r="AV24" s="180">
        <v>0</v>
      </c>
      <c r="AW24" s="180">
        <v>0</v>
      </c>
      <c r="AX24" s="180">
        <v>0</v>
      </c>
      <c r="AY24" s="180">
        <v>0</v>
      </c>
      <c r="AZ24" s="180">
        <v>0</v>
      </c>
      <c r="BA24" s="180">
        <v>0</v>
      </c>
      <c r="BB24" s="180">
        <v>0</v>
      </c>
      <c r="BC24" s="180">
        <v>0</v>
      </c>
      <c r="BD24" s="180">
        <v>0</v>
      </c>
      <c r="BE24" s="180">
        <v>0</v>
      </c>
      <c r="BF24" s="180">
        <v>0</v>
      </c>
      <c r="BG24" s="180">
        <v>0</v>
      </c>
      <c r="BH24" s="180">
        <v>0</v>
      </c>
      <c r="BI24" s="180">
        <v>0</v>
      </c>
    </row>
    <row r="25" spans="1:61" x14ac:dyDescent="0.2">
      <c r="A25" s="93" t="s">
        <v>239</v>
      </c>
      <c r="B25" s="93" t="s">
        <v>239</v>
      </c>
      <c r="C25" s="93" t="s">
        <v>239</v>
      </c>
      <c r="D25" s="93" t="s">
        <v>239</v>
      </c>
      <c r="E25" s="93" t="s">
        <v>239</v>
      </c>
      <c r="F25" s="93" t="s">
        <v>239</v>
      </c>
      <c r="G25" s="93"/>
      <c r="H25" s="93" t="s">
        <v>239</v>
      </c>
      <c r="I25" s="93" t="s">
        <v>239</v>
      </c>
      <c r="J25" s="93" t="s">
        <v>239</v>
      </c>
      <c r="K25" s="93"/>
      <c r="L25" s="93"/>
      <c r="M25" s="93"/>
      <c r="N25" s="187" t="s">
        <v>239</v>
      </c>
      <c r="O25" s="179">
        <v>23</v>
      </c>
      <c r="P25" s="180" t="s">
        <v>239</v>
      </c>
      <c r="R25" s="182"/>
      <c r="AB25" s="180"/>
      <c r="AC25" s="180"/>
      <c r="AD25" s="180"/>
      <c r="AE25" s="180"/>
      <c r="AF25" s="180"/>
      <c r="AG25" s="181"/>
    </row>
    <row r="26" spans="1:61" x14ac:dyDescent="0.2">
      <c r="A26" s="93" t="s">
        <v>239</v>
      </c>
      <c r="B26" s="93" t="s">
        <v>239</v>
      </c>
      <c r="C26" s="93" t="s">
        <v>239</v>
      </c>
      <c r="D26" s="93" t="s">
        <v>239</v>
      </c>
      <c r="E26" s="93" t="s">
        <v>239</v>
      </c>
      <c r="F26" s="93" t="s">
        <v>239</v>
      </c>
      <c r="G26" s="93"/>
      <c r="H26" s="93" t="s">
        <v>239</v>
      </c>
      <c r="I26" s="93" t="s">
        <v>239</v>
      </c>
      <c r="J26" s="93" t="s">
        <v>239</v>
      </c>
      <c r="K26" s="93"/>
      <c r="L26" s="93"/>
      <c r="M26" s="93"/>
      <c r="N26" s="187" t="s">
        <v>239</v>
      </c>
      <c r="O26" s="179">
        <v>24</v>
      </c>
      <c r="P26" s="180" t="s">
        <v>239</v>
      </c>
      <c r="AB26" s="180"/>
      <c r="AC26" s="180"/>
      <c r="AD26" s="180"/>
      <c r="AE26" s="180"/>
      <c r="AF26" s="180"/>
      <c r="AG26" s="181"/>
      <c r="AL26" s="180">
        <v>1</v>
      </c>
      <c r="AM26" s="180">
        <v>0</v>
      </c>
    </row>
    <row r="27" spans="1:61" x14ac:dyDescent="0.2">
      <c r="A27" s="93" t="s">
        <v>239</v>
      </c>
      <c r="B27" s="93" t="s">
        <v>239</v>
      </c>
      <c r="C27" s="93" t="s">
        <v>239</v>
      </c>
      <c r="D27" s="93" t="s">
        <v>239</v>
      </c>
      <c r="E27" s="93" t="s">
        <v>239</v>
      </c>
      <c r="F27" s="93" t="s">
        <v>239</v>
      </c>
      <c r="G27" s="93"/>
      <c r="H27" s="93" t="s">
        <v>239</v>
      </c>
      <c r="I27" s="93" t="s">
        <v>239</v>
      </c>
      <c r="J27" s="93" t="s">
        <v>239</v>
      </c>
      <c r="K27" s="93"/>
      <c r="L27" s="93"/>
      <c r="M27" s="93"/>
      <c r="N27" s="187" t="s">
        <v>239</v>
      </c>
      <c r="O27" s="179">
        <v>25</v>
      </c>
      <c r="P27" s="180" t="s">
        <v>239</v>
      </c>
      <c r="AL27" s="179">
        <v>2</v>
      </c>
      <c r="AM27" s="180">
        <v>0</v>
      </c>
      <c r="AN27" s="179" t="s">
        <v>239</v>
      </c>
      <c r="AO27" s="179">
        <v>2</v>
      </c>
      <c r="AQ27" s="179">
        <v>0</v>
      </c>
      <c r="AR27" s="179">
        <v>0</v>
      </c>
    </row>
    <row r="28" spans="1:61" x14ac:dyDescent="0.2">
      <c r="A28" s="93" t="s">
        <v>239</v>
      </c>
      <c r="B28" s="93" t="s">
        <v>239</v>
      </c>
      <c r="C28" s="93" t="s">
        <v>239</v>
      </c>
      <c r="D28" s="93" t="s">
        <v>239</v>
      </c>
      <c r="E28" s="93" t="s">
        <v>239</v>
      </c>
      <c r="F28" s="93" t="s">
        <v>239</v>
      </c>
      <c r="G28" s="93"/>
      <c r="H28" s="93" t="s">
        <v>239</v>
      </c>
      <c r="I28" s="93" t="s">
        <v>239</v>
      </c>
      <c r="J28" s="93" t="s">
        <v>239</v>
      </c>
      <c r="K28" s="93"/>
      <c r="L28" s="93"/>
      <c r="M28" s="93"/>
      <c r="N28" s="187" t="s">
        <v>239</v>
      </c>
      <c r="O28" s="179">
        <v>26</v>
      </c>
      <c r="P28" s="180" t="s">
        <v>239</v>
      </c>
      <c r="AL28" s="179">
        <v>3</v>
      </c>
      <c r="AM28" s="180">
        <v>0</v>
      </c>
      <c r="AN28" s="179" t="s">
        <v>239</v>
      </c>
      <c r="AO28" s="179">
        <v>3</v>
      </c>
      <c r="AQ28" s="179">
        <v>0</v>
      </c>
      <c r="AR28" s="179">
        <v>2</v>
      </c>
    </row>
    <row r="29" spans="1:61" x14ac:dyDescent="0.2">
      <c r="A29" s="93" t="s">
        <v>239</v>
      </c>
      <c r="B29" s="93" t="s">
        <v>239</v>
      </c>
      <c r="C29" s="93" t="s">
        <v>239</v>
      </c>
      <c r="D29" s="93" t="s">
        <v>239</v>
      </c>
      <c r="E29" s="93" t="s">
        <v>239</v>
      </c>
      <c r="F29" s="93" t="s">
        <v>239</v>
      </c>
      <c r="G29" s="93"/>
      <c r="H29" s="93" t="s">
        <v>239</v>
      </c>
      <c r="I29" s="93" t="s">
        <v>239</v>
      </c>
      <c r="J29" s="93" t="s">
        <v>239</v>
      </c>
      <c r="K29" s="93"/>
      <c r="L29" s="93"/>
      <c r="M29" s="93"/>
      <c r="N29" s="187" t="s">
        <v>239</v>
      </c>
      <c r="O29" s="179">
        <v>27</v>
      </c>
      <c r="P29" s="180" t="s">
        <v>239</v>
      </c>
      <c r="AL29" s="180">
        <v>4</v>
      </c>
      <c r="AM29" s="180">
        <v>0</v>
      </c>
      <c r="AN29" s="179" t="s">
        <v>239</v>
      </c>
      <c r="AO29" s="180">
        <v>4</v>
      </c>
    </row>
    <row r="30" spans="1:61" x14ac:dyDescent="0.2">
      <c r="A30" s="93" t="s">
        <v>239</v>
      </c>
      <c r="B30" s="93" t="s">
        <v>239</v>
      </c>
      <c r="C30" s="93" t="s">
        <v>239</v>
      </c>
      <c r="D30" s="93" t="s">
        <v>239</v>
      </c>
      <c r="E30" s="93" t="s">
        <v>239</v>
      </c>
      <c r="F30" s="93" t="s">
        <v>239</v>
      </c>
      <c r="G30" s="93"/>
      <c r="H30" s="93" t="s">
        <v>239</v>
      </c>
      <c r="I30" s="93" t="s">
        <v>239</v>
      </c>
      <c r="J30" s="93" t="s">
        <v>239</v>
      </c>
      <c r="K30" s="93"/>
      <c r="L30" s="93"/>
      <c r="M30" s="93"/>
      <c r="N30" s="187" t="s">
        <v>239</v>
      </c>
      <c r="O30" s="179">
        <v>28</v>
      </c>
      <c r="P30" s="180" t="s">
        <v>239</v>
      </c>
      <c r="AL30" s="179">
        <v>5</v>
      </c>
      <c r="AM30" s="180">
        <v>0</v>
      </c>
      <c r="AN30" s="179" t="s">
        <v>239</v>
      </c>
      <c r="AO30" s="179">
        <v>5</v>
      </c>
    </row>
    <row r="31" spans="1:61" x14ac:dyDescent="0.2">
      <c r="A31" s="93" t="s">
        <v>239</v>
      </c>
      <c r="B31" s="93" t="s">
        <v>239</v>
      </c>
      <c r="C31" s="93" t="s">
        <v>239</v>
      </c>
      <c r="D31" s="93" t="s">
        <v>239</v>
      </c>
      <c r="E31" s="93" t="s">
        <v>239</v>
      </c>
      <c r="F31" s="93" t="s">
        <v>239</v>
      </c>
      <c r="G31" s="93"/>
      <c r="H31" s="93" t="s">
        <v>239</v>
      </c>
      <c r="I31" s="93" t="s">
        <v>239</v>
      </c>
      <c r="J31" s="93" t="s">
        <v>239</v>
      </c>
      <c r="K31" s="93"/>
      <c r="L31" s="93"/>
      <c r="M31" s="93"/>
      <c r="N31" s="187" t="s">
        <v>239</v>
      </c>
      <c r="O31" s="179">
        <v>29</v>
      </c>
      <c r="P31" s="180" t="s">
        <v>239</v>
      </c>
      <c r="AL31" s="179">
        <v>6</v>
      </c>
      <c r="AM31" s="180">
        <v>0</v>
      </c>
      <c r="AN31" s="179" t="s">
        <v>239</v>
      </c>
      <c r="AO31" s="179">
        <v>6</v>
      </c>
    </row>
    <row r="32" spans="1:61" x14ac:dyDescent="0.2">
      <c r="A32" s="93" t="s">
        <v>239</v>
      </c>
      <c r="B32" s="93" t="s">
        <v>239</v>
      </c>
      <c r="C32" s="93" t="s">
        <v>239</v>
      </c>
      <c r="D32" s="93" t="s">
        <v>239</v>
      </c>
      <c r="E32" s="93" t="s">
        <v>239</v>
      </c>
      <c r="F32" s="93" t="s">
        <v>239</v>
      </c>
      <c r="G32" s="93"/>
      <c r="H32" s="93" t="s">
        <v>239</v>
      </c>
      <c r="I32" s="93" t="s">
        <v>239</v>
      </c>
      <c r="J32" s="93" t="s">
        <v>239</v>
      </c>
      <c r="K32" s="93"/>
      <c r="L32" s="93"/>
      <c r="M32" s="93"/>
      <c r="N32" s="187" t="s">
        <v>239</v>
      </c>
      <c r="O32" s="179">
        <v>30</v>
      </c>
      <c r="P32" s="180" t="s">
        <v>239</v>
      </c>
      <c r="AL32" s="180">
        <v>7</v>
      </c>
      <c r="AM32" s="180">
        <v>0</v>
      </c>
      <c r="AN32" s="179" t="s">
        <v>239</v>
      </c>
      <c r="AO32" s="180">
        <v>7</v>
      </c>
    </row>
    <row r="33" spans="1:41" x14ac:dyDescent="0.2">
      <c r="A33" s="93" t="s">
        <v>239</v>
      </c>
      <c r="B33" s="93" t="s">
        <v>239</v>
      </c>
      <c r="C33" s="93" t="s">
        <v>239</v>
      </c>
      <c r="D33" s="93" t="s">
        <v>239</v>
      </c>
      <c r="E33" s="93" t="s">
        <v>239</v>
      </c>
      <c r="F33" s="93" t="s">
        <v>239</v>
      </c>
      <c r="G33" s="93"/>
      <c r="H33" s="93" t="s">
        <v>239</v>
      </c>
      <c r="I33" s="93" t="s">
        <v>239</v>
      </c>
      <c r="J33" s="93" t="s">
        <v>239</v>
      </c>
      <c r="K33" s="93"/>
      <c r="L33" s="93"/>
      <c r="M33" s="93"/>
      <c r="N33" s="187" t="s">
        <v>239</v>
      </c>
      <c r="O33" s="179">
        <v>31</v>
      </c>
      <c r="P33" s="180" t="s">
        <v>239</v>
      </c>
      <c r="AL33" s="179">
        <v>8</v>
      </c>
      <c r="AM33" s="180">
        <v>0</v>
      </c>
      <c r="AN33" s="179" t="s">
        <v>239</v>
      </c>
      <c r="AO33" s="179">
        <v>8</v>
      </c>
    </row>
    <row r="34" spans="1:41" x14ac:dyDescent="0.2">
      <c r="A34" s="93" t="s">
        <v>239</v>
      </c>
      <c r="B34" s="93" t="s">
        <v>239</v>
      </c>
      <c r="C34" s="93" t="s">
        <v>239</v>
      </c>
      <c r="D34" s="93" t="s">
        <v>239</v>
      </c>
      <c r="E34" s="93" t="s">
        <v>239</v>
      </c>
      <c r="F34" s="93" t="s">
        <v>239</v>
      </c>
      <c r="G34" s="93"/>
      <c r="H34" s="93" t="s">
        <v>239</v>
      </c>
      <c r="I34" s="93" t="s">
        <v>239</v>
      </c>
      <c r="J34" s="93" t="s">
        <v>239</v>
      </c>
      <c r="K34" s="93"/>
      <c r="L34" s="93"/>
      <c r="M34" s="93"/>
      <c r="N34" s="187" t="s">
        <v>239</v>
      </c>
      <c r="O34" s="179">
        <v>32</v>
      </c>
      <c r="P34" s="180" t="s">
        <v>239</v>
      </c>
      <c r="AL34" s="179">
        <v>9</v>
      </c>
      <c r="AM34" s="180">
        <v>0</v>
      </c>
      <c r="AN34" s="179" t="s">
        <v>239</v>
      </c>
      <c r="AO34" s="179">
        <v>9</v>
      </c>
    </row>
    <row r="35" spans="1:41" x14ac:dyDescent="0.2">
      <c r="A35" s="93" t="s">
        <v>239</v>
      </c>
      <c r="B35" s="93" t="s">
        <v>239</v>
      </c>
      <c r="C35" s="93" t="s">
        <v>239</v>
      </c>
      <c r="D35" s="93" t="s">
        <v>239</v>
      </c>
      <c r="E35" s="93" t="s">
        <v>239</v>
      </c>
      <c r="F35" s="93" t="s">
        <v>239</v>
      </c>
      <c r="G35" s="93"/>
      <c r="H35" s="93" t="s">
        <v>239</v>
      </c>
      <c r="I35" s="93" t="s">
        <v>239</v>
      </c>
      <c r="J35" s="93" t="s">
        <v>239</v>
      </c>
      <c r="K35" s="93"/>
      <c r="L35" s="93"/>
      <c r="M35" s="93"/>
      <c r="N35" s="187" t="s">
        <v>239</v>
      </c>
      <c r="O35" s="179">
        <v>33</v>
      </c>
      <c r="P35" s="180" t="s">
        <v>239</v>
      </c>
      <c r="AL35" s="180">
        <v>10</v>
      </c>
      <c r="AM35" s="180">
        <v>0</v>
      </c>
      <c r="AN35" s="179" t="s">
        <v>239</v>
      </c>
      <c r="AO35" s="180">
        <v>10</v>
      </c>
    </row>
    <row r="36" spans="1:41" x14ac:dyDescent="0.2">
      <c r="A36" s="93" t="s">
        <v>239</v>
      </c>
      <c r="B36" s="93" t="s">
        <v>239</v>
      </c>
      <c r="C36" s="93" t="s">
        <v>239</v>
      </c>
      <c r="D36" s="93" t="s">
        <v>239</v>
      </c>
      <c r="E36" s="93" t="s">
        <v>239</v>
      </c>
      <c r="F36" s="93" t="s">
        <v>239</v>
      </c>
      <c r="G36" s="93"/>
      <c r="H36" s="93" t="s">
        <v>239</v>
      </c>
      <c r="I36" s="93" t="s">
        <v>239</v>
      </c>
      <c r="J36" s="93" t="s">
        <v>239</v>
      </c>
      <c r="K36" s="93"/>
      <c r="L36" s="93"/>
      <c r="M36" s="93"/>
      <c r="N36" s="187" t="s">
        <v>239</v>
      </c>
      <c r="O36" s="179">
        <v>34</v>
      </c>
      <c r="P36" s="180" t="s">
        <v>239</v>
      </c>
      <c r="AL36" s="179">
        <v>11</v>
      </c>
      <c r="AM36" s="180">
        <v>0</v>
      </c>
      <c r="AN36" s="179" t="s">
        <v>239</v>
      </c>
      <c r="AO36" s="179">
        <v>11</v>
      </c>
    </row>
    <row r="37" spans="1:41" x14ac:dyDescent="0.2">
      <c r="A37" s="93" t="s">
        <v>239</v>
      </c>
      <c r="B37" s="93" t="s">
        <v>239</v>
      </c>
      <c r="C37" s="93" t="s">
        <v>239</v>
      </c>
      <c r="D37" s="93" t="s">
        <v>239</v>
      </c>
      <c r="E37" s="93" t="s">
        <v>239</v>
      </c>
      <c r="F37" s="93" t="s">
        <v>239</v>
      </c>
      <c r="G37" s="93"/>
      <c r="H37" s="93" t="s">
        <v>239</v>
      </c>
      <c r="I37" s="93" t="s">
        <v>239</v>
      </c>
      <c r="J37" s="93" t="s">
        <v>239</v>
      </c>
      <c r="K37" s="93"/>
      <c r="L37" s="93"/>
      <c r="M37" s="93"/>
      <c r="N37" s="187" t="s">
        <v>239</v>
      </c>
      <c r="O37" s="179">
        <v>35</v>
      </c>
      <c r="P37" s="180" t="s">
        <v>239</v>
      </c>
      <c r="AL37" s="179">
        <v>12</v>
      </c>
      <c r="AM37" s="180">
        <v>0</v>
      </c>
      <c r="AN37" s="179" t="s">
        <v>239</v>
      </c>
      <c r="AO37" s="179">
        <v>12</v>
      </c>
    </row>
    <row r="38" spans="1:41" x14ac:dyDescent="0.2">
      <c r="A38" s="93" t="s">
        <v>239</v>
      </c>
      <c r="B38" s="93" t="s">
        <v>239</v>
      </c>
      <c r="C38" s="93" t="s">
        <v>239</v>
      </c>
      <c r="D38" s="93" t="s">
        <v>239</v>
      </c>
      <c r="E38" s="93" t="s">
        <v>239</v>
      </c>
      <c r="F38" s="93" t="s">
        <v>239</v>
      </c>
      <c r="G38" s="93"/>
      <c r="H38" s="93" t="s">
        <v>239</v>
      </c>
      <c r="I38" s="93" t="s">
        <v>239</v>
      </c>
      <c r="J38" s="93" t="s">
        <v>239</v>
      </c>
      <c r="K38" s="93"/>
      <c r="L38" s="93"/>
      <c r="M38" s="93"/>
      <c r="N38" s="187" t="s">
        <v>239</v>
      </c>
      <c r="O38" s="179">
        <v>36</v>
      </c>
      <c r="P38" s="180" t="s">
        <v>239</v>
      </c>
      <c r="AL38" s="180">
        <v>13</v>
      </c>
      <c r="AM38" s="180">
        <v>0</v>
      </c>
      <c r="AN38" s="179" t="s">
        <v>239</v>
      </c>
      <c r="AO38" s="180">
        <v>13</v>
      </c>
    </row>
    <row r="39" spans="1:41" x14ac:dyDescent="0.2">
      <c r="A39" s="93" t="s">
        <v>239</v>
      </c>
      <c r="B39" s="93" t="s">
        <v>239</v>
      </c>
      <c r="C39" s="93" t="s">
        <v>239</v>
      </c>
      <c r="D39" s="93" t="s">
        <v>239</v>
      </c>
      <c r="E39" s="93" t="s">
        <v>239</v>
      </c>
      <c r="F39" s="93" t="s">
        <v>239</v>
      </c>
      <c r="G39" s="93"/>
      <c r="H39" s="93" t="s">
        <v>239</v>
      </c>
      <c r="I39" s="93" t="s">
        <v>239</v>
      </c>
      <c r="J39" s="93" t="s">
        <v>239</v>
      </c>
      <c r="K39" s="93"/>
      <c r="L39" s="93"/>
      <c r="M39" s="93"/>
      <c r="N39" s="187" t="s">
        <v>239</v>
      </c>
      <c r="O39" s="179">
        <v>37</v>
      </c>
      <c r="P39" s="180" t="s">
        <v>239</v>
      </c>
      <c r="AL39" s="179">
        <v>14</v>
      </c>
      <c r="AM39" s="180">
        <v>0</v>
      </c>
      <c r="AN39" s="179" t="s">
        <v>239</v>
      </c>
      <c r="AO39" s="179">
        <v>14</v>
      </c>
    </row>
    <row r="40" spans="1:41" x14ac:dyDescent="0.2">
      <c r="A40" s="93" t="s">
        <v>239</v>
      </c>
      <c r="B40" s="93" t="s">
        <v>239</v>
      </c>
      <c r="C40" s="93" t="s">
        <v>239</v>
      </c>
      <c r="D40" s="93" t="s">
        <v>239</v>
      </c>
      <c r="E40" s="93" t="s">
        <v>239</v>
      </c>
      <c r="F40" s="93" t="s">
        <v>239</v>
      </c>
      <c r="G40" s="93"/>
      <c r="H40" s="93" t="s">
        <v>239</v>
      </c>
      <c r="I40" s="93" t="s">
        <v>239</v>
      </c>
      <c r="J40" s="93" t="s">
        <v>239</v>
      </c>
      <c r="K40" s="93"/>
      <c r="L40" s="93"/>
      <c r="M40" s="93"/>
      <c r="N40" s="187" t="s">
        <v>239</v>
      </c>
      <c r="O40" s="179">
        <v>38</v>
      </c>
      <c r="P40" s="180" t="s">
        <v>239</v>
      </c>
      <c r="AL40" s="179">
        <v>15</v>
      </c>
      <c r="AM40" s="180">
        <v>0</v>
      </c>
      <c r="AN40" s="179" t="s">
        <v>239</v>
      </c>
      <c r="AO40" s="179">
        <v>15</v>
      </c>
    </row>
    <row r="41" spans="1:41" x14ac:dyDescent="0.2">
      <c r="A41" s="93" t="s">
        <v>239</v>
      </c>
      <c r="B41" s="93" t="s">
        <v>239</v>
      </c>
      <c r="C41" s="93" t="s">
        <v>239</v>
      </c>
      <c r="D41" s="93" t="s">
        <v>239</v>
      </c>
      <c r="E41" s="93" t="s">
        <v>239</v>
      </c>
      <c r="F41" s="93" t="s">
        <v>239</v>
      </c>
      <c r="G41" s="93"/>
      <c r="H41" s="93" t="s">
        <v>239</v>
      </c>
      <c r="I41" s="93" t="s">
        <v>239</v>
      </c>
      <c r="J41" s="93" t="s">
        <v>239</v>
      </c>
      <c r="K41" s="93"/>
      <c r="L41" s="93"/>
      <c r="M41" s="93"/>
      <c r="N41" s="187" t="s">
        <v>239</v>
      </c>
      <c r="O41" s="179">
        <v>39</v>
      </c>
      <c r="P41" s="180" t="s">
        <v>239</v>
      </c>
      <c r="AL41" s="180">
        <v>16</v>
      </c>
      <c r="AM41" s="180">
        <v>0</v>
      </c>
      <c r="AN41" s="179" t="s">
        <v>239</v>
      </c>
      <c r="AO41" s="180">
        <v>16</v>
      </c>
    </row>
    <row r="42" spans="1:41" x14ac:dyDescent="0.2">
      <c r="A42" s="93" t="s">
        <v>239</v>
      </c>
      <c r="B42" s="93" t="s">
        <v>239</v>
      </c>
      <c r="C42" s="93" t="s">
        <v>239</v>
      </c>
      <c r="D42" s="93" t="s">
        <v>239</v>
      </c>
      <c r="E42" s="93" t="s">
        <v>239</v>
      </c>
      <c r="F42" s="93" t="s">
        <v>239</v>
      </c>
      <c r="G42" s="93"/>
      <c r="H42" s="93" t="s">
        <v>239</v>
      </c>
      <c r="I42" s="93" t="s">
        <v>239</v>
      </c>
      <c r="J42" s="93" t="s">
        <v>239</v>
      </c>
      <c r="K42" s="93"/>
      <c r="L42" s="93"/>
      <c r="M42" s="93"/>
      <c r="N42" s="187" t="s">
        <v>239</v>
      </c>
      <c r="O42" s="179">
        <v>40</v>
      </c>
      <c r="P42" s="180" t="s">
        <v>239</v>
      </c>
      <c r="AL42" s="179">
        <v>17</v>
      </c>
      <c r="AM42" s="180">
        <v>0</v>
      </c>
      <c r="AN42" s="179" t="s">
        <v>239</v>
      </c>
      <c r="AO42" s="179">
        <v>17</v>
      </c>
    </row>
    <row r="43" spans="1:41" x14ac:dyDescent="0.2">
      <c r="A43" s="93" t="s">
        <v>239</v>
      </c>
      <c r="B43" s="93" t="s">
        <v>239</v>
      </c>
      <c r="C43" s="93" t="s">
        <v>239</v>
      </c>
      <c r="D43" s="93" t="s">
        <v>239</v>
      </c>
      <c r="E43" s="93" t="s">
        <v>239</v>
      </c>
      <c r="F43" s="93" t="s">
        <v>239</v>
      </c>
      <c r="G43" s="93"/>
      <c r="H43" s="93" t="s">
        <v>239</v>
      </c>
      <c r="I43" s="93" t="s">
        <v>239</v>
      </c>
      <c r="J43" s="93" t="s">
        <v>239</v>
      </c>
      <c r="K43" s="93"/>
      <c r="L43" s="93"/>
      <c r="M43" s="93"/>
      <c r="N43" s="187" t="s">
        <v>239</v>
      </c>
      <c r="O43" s="179">
        <v>41</v>
      </c>
      <c r="P43" s="180" t="s">
        <v>239</v>
      </c>
      <c r="AL43" s="179">
        <v>18</v>
      </c>
      <c r="AM43" s="180">
        <v>0</v>
      </c>
      <c r="AN43" s="179" t="s">
        <v>239</v>
      </c>
      <c r="AO43" s="179">
        <v>18</v>
      </c>
    </row>
    <row r="44" spans="1:41" x14ac:dyDescent="0.2">
      <c r="A44" s="93" t="s">
        <v>239</v>
      </c>
      <c r="B44" s="93" t="s">
        <v>239</v>
      </c>
      <c r="C44" s="93" t="s">
        <v>239</v>
      </c>
      <c r="D44" s="93" t="s">
        <v>239</v>
      </c>
      <c r="E44" s="93" t="s">
        <v>239</v>
      </c>
      <c r="F44" s="93" t="s">
        <v>239</v>
      </c>
      <c r="G44" s="93"/>
      <c r="H44" s="93" t="s">
        <v>239</v>
      </c>
      <c r="I44" s="93" t="s">
        <v>239</v>
      </c>
      <c r="J44" s="93" t="s">
        <v>239</v>
      </c>
      <c r="K44" s="93"/>
      <c r="L44" s="93"/>
      <c r="M44" s="93"/>
      <c r="N44" s="187" t="s">
        <v>239</v>
      </c>
      <c r="O44" s="179">
        <v>42</v>
      </c>
      <c r="P44" s="180" t="s">
        <v>239</v>
      </c>
      <c r="AL44" s="180">
        <v>19</v>
      </c>
      <c r="AM44" s="180">
        <v>0</v>
      </c>
      <c r="AN44" s="179" t="s">
        <v>239</v>
      </c>
      <c r="AO44" s="180">
        <v>19</v>
      </c>
    </row>
    <row r="45" spans="1:41" x14ac:dyDescent="0.2">
      <c r="A45" s="93" t="s">
        <v>239</v>
      </c>
      <c r="B45" s="93" t="s">
        <v>239</v>
      </c>
      <c r="C45" s="93" t="s">
        <v>239</v>
      </c>
      <c r="D45" s="93" t="s">
        <v>239</v>
      </c>
      <c r="E45" s="93" t="s">
        <v>239</v>
      </c>
      <c r="F45" s="93" t="s">
        <v>239</v>
      </c>
      <c r="G45" s="93"/>
      <c r="H45" s="93" t="s">
        <v>239</v>
      </c>
      <c r="I45" s="93" t="s">
        <v>239</v>
      </c>
      <c r="J45" s="93" t="s">
        <v>239</v>
      </c>
      <c r="K45" s="93"/>
      <c r="L45" s="93"/>
      <c r="M45" s="93"/>
      <c r="N45" s="187" t="s">
        <v>239</v>
      </c>
      <c r="O45" s="179">
        <v>43</v>
      </c>
      <c r="P45" s="180" t="s">
        <v>239</v>
      </c>
      <c r="AL45" s="179">
        <v>20</v>
      </c>
      <c r="AM45" s="180">
        <v>0</v>
      </c>
      <c r="AN45" s="179" t="s">
        <v>239</v>
      </c>
      <c r="AO45" s="179">
        <v>20</v>
      </c>
    </row>
    <row r="46" spans="1:41" x14ac:dyDescent="0.2">
      <c r="A46" s="93" t="s">
        <v>239</v>
      </c>
      <c r="B46" s="93" t="s">
        <v>239</v>
      </c>
      <c r="C46" s="93" t="s">
        <v>239</v>
      </c>
      <c r="D46" s="93" t="s">
        <v>239</v>
      </c>
      <c r="E46" s="93" t="s">
        <v>239</v>
      </c>
      <c r="F46" s="93" t="s">
        <v>239</v>
      </c>
      <c r="G46" s="93"/>
      <c r="H46" s="93" t="s">
        <v>239</v>
      </c>
      <c r="I46" s="93" t="s">
        <v>239</v>
      </c>
      <c r="J46" s="93" t="s">
        <v>239</v>
      </c>
      <c r="K46" s="93"/>
      <c r="L46" s="93"/>
      <c r="M46" s="93"/>
      <c r="N46" s="187" t="s">
        <v>239</v>
      </c>
      <c r="O46" s="179">
        <v>44</v>
      </c>
      <c r="P46" s="180" t="s">
        <v>239</v>
      </c>
      <c r="AL46" s="179">
        <v>21</v>
      </c>
      <c r="AM46" s="180">
        <v>0</v>
      </c>
      <c r="AN46" s="179" t="s">
        <v>239</v>
      </c>
      <c r="AO46" s="179">
        <v>21</v>
      </c>
    </row>
    <row r="47" spans="1:41" x14ac:dyDescent="0.2">
      <c r="A47" s="93" t="s">
        <v>239</v>
      </c>
      <c r="B47" s="93" t="s">
        <v>239</v>
      </c>
      <c r="C47" s="93" t="s">
        <v>239</v>
      </c>
      <c r="D47" s="93" t="s">
        <v>239</v>
      </c>
      <c r="E47" s="93" t="s">
        <v>239</v>
      </c>
      <c r="F47" s="93" t="s">
        <v>239</v>
      </c>
      <c r="G47" s="93"/>
      <c r="H47" s="93" t="s">
        <v>239</v>
      </c>
      <c r="I47" s="93" t="s">
        <v>239</v>
      </c>
      <c r="J47" s="93" t="s">
        <v>239</v>
      </c>
      <c r="K47" s="93"/>
      <c r="L47" s="93"/>
      <c r="M47" s="93"/>
      <c r="N47" s="187" t="s">
        <v>239</v>
      </c>
      <c r="O47" s="179">
        <v>45</v>
      </c>
      <c r="P47" s="180" t="s">
        <v>239</v>
      </c>
      <c r="AL47" s="180">
        <v>22</v>
      </c>
      <c r="AM47" s="180">
        <v>0</v>
      </c>
      <c r="AN47" s="179" t="s">
        <v>239</v>
      </c>
      <c r="AO47" s="180">
        <v>22</v>
      </c>
    </row>
    <row r="48" spans="1:41" x14ac:dyDescent="0.2">
      <c r="A48" s="93" t="s">
        <v>239</v>
      </c>
      <c r="B48" s="93" t="s">
        <v>239</v>
      </c>
      <c r="C48" s="93" t="s">
        <v>239</v>
      </c>
      <c r="D48" s="93" t="s">
        <v>239</v>
      </c>
      <c r="E48" s="93" t="s">
        <v>239</v>
      </c>
      <c r="F48" s="93" t="s">
        <v>239</v>
      </c>
      <c r="G48" s="93"/>
      <c r="H48" s="93" t="s">
        <v>239</v>
      </c>
      <c r="I48" s="93" t="s">
        <v>239</v>
      </c>
      <c r="J48" s="93" t="s">
        <v>239</v>
      </c>
      <c r="K48" s="93"/>
      <c r="L48" s="93"/>
      <c r="M48" s="93"/>
      <c r="N48" s="187" t="s">
        <v>239</v>
      </c>
      <c r="O48" s="179">
        <v>46</v>
      </c>
      <c r="P48" s="180" t="s">
        <v>239</v>
      </c>
      <c r="AL48" s="179">
        <v>23</v>
      </c>
      <c r="AM48" s="180">
        <v>0</v>
      </c>
      <c r="AN48" s="179" t="s">
        <v>239</v>
      </c>
      <c r="AO48" s="179">
        <v>23</v>
      </c>
    </row>
    <row r="49" spans="1:41" x14ac:dyDescent="0.2">
      <c r="A49" s="93" t="s">
        <v>239</v>
      </c>
      <c r="B49" s="93" t="s">
        <v>239</v>
      </c>
      <c r="C49" s="93" t="s">
        <v>239</v>
      </c>
      <c r="D49" s="93" t="s">
        <v>239</v>
      </c>
      <c r="E49" s="93" t="s">
        <v>239</v>
      </c>
      <c r="F49" s="93" t="s">
        <v>239</v>
      </c>
      <c r="G49" s="93"/>
      <c r="H49" s="93" t="s">
        <v>239</v>
      </c>
      <c r="I49" s="93" t="s">
        <v>239</v>
      </c>
      <c r="J49" s="93" t="s">
        <v>239</v>
      </c>
      <c r="K49" s="93"/>
      <c r="L49" s="93"/>
      <c r="M49" s="93"/>
      <c r="N49" s="187" t="s">
        <v>239</v>
      </c>
      <c r="O49" s="179">
        <v>47</v>
      </c>
      <c r="P49" s="180" t="s">
        <v>239</v>
      </c>
      <c r="AL49" s="179">
        <v>24</v>
      </c>
      <c r="AM49" s="180">
        <v>0</v>
      </c>
      <c r="AN49" s="179" t="s">
        <v>239</v>
      </c>
      <c r="AO49" s="179">
        <v>24</v>
      </c>
    </row>
    <row r="50" spans="1:41" x14ac:dyDescent="0.2">
      <c r="A50" s="93" t="s">
        <v>239</v>
      </c>
      <c r="B50" s="93" t="s">
        <v>239</v>
      </c>
      <c r="C50" s="93" t="s">
        <v>239</v>
      </c>
      <c r="D50" s="93" t="s">
        <v>239</v>
      </c>
      <c r="E50" s="93" t="s">
        <v>239</v>
      </c>
      <c r="F50" s="93" t="s">
        <v>239</v>
      </c>
      <c r="G50" s="93"/>
      <c r="H50" s="93" t="s">
        <v>239</v>
      </c>
      <c r="I50" s="93" t="s">
        <v>239</v>
      </c>
      <c r="J50" s="93" t="s">
        <v>239</v>
      </c>
      <c r="K50" s="93"/>
      <c r="L50" s="93"/>
      <c r="M50" s="93"/>
      <c r="N50" s="187" t="s">
        <v>239</v>
      </c>
      <c r="O50" s="179">
        <v>48</v>
      </c>
      <c r="P50" s="180" t="s">
        <v>239</v>
      </c>
      <c r="AL50" s="180">
        <v>25</v>
      </c>
      <c r="AM50" s="180">
        <v>0</v>
      </c>
      <c r="AN50" s="179" t="s">
        <v>239</v>
      </c>
      <c r="AO50" s="180">
        <v>25</v>
      </c>
    </row>
    <row r="51" spans="1:41" x14ac:dyDescent="0.2">
      <c r="A51" s="93" t="s">
        <v>239</v>
      </c>
      <c r="B51" s="93" t="s">
        <v>239</v>
      </c>
      <c r="C51" s="93" t="s">
        <v>239</v>
      </c>
      <c r="D51" s="93" t="s">
        <v>239</v>
      </c>
      <c r="E51" s="93" t="s">
        <v>239</v>
      </c>
      <c r="F51" s="93" t="s">
        <v>239</v>
      </c>
      <c r="G51" s="93"/>
      <c r="H51" s="93" t="s">
        <v>239</v>
      </c>
      <c r="I51" s="93" t="s">
        <v>239</v>
      </c>
      <c r="J51" s="93" t="s">
        <v>239</v>
      </c>
      <c r="K51" s="93"/>
      <c r="L51" s="93"/>
      <c r="M51" s="93"/>
      <c r="N51" s="187" t="s">
        <v>239</v>
      </c>
      <c r="O51" s="179">
        <v>49</v>
      </c>
      <c r="P51" s="180" t="s">
        <v>239</v>
      </c>
      <c r="AL51" s="179">
        <v>26</v>
      </c>
      <c r="AM51" s="180">
        <v>0</v>
      </c>
      <c r="AN51" s="179" t="s">
        <v>239</v>
      </c>
      <c r="AO51" s="179">
        <v>26</v>
      </c>
    </row>
    <row r="52" spans="1:41" x14ac:dyDescent="0.2">
      <c r="A52" s="93" t="s">
        <v>239</v>
      </c>
      <c r="B52" s="93" t="s">
        <v>239</v>
      </c>
      <c r="C52" s="93" t="s">
        <v>239</v>
      </c>
      <c r="D52" s="93" t="s">
        <v>239</v>
      </c>
      <c r="E52" s="93" t="s">
        <v>239</v>
      </c>
      <c r="F52" s="93" t="s">
        <v>239</v>
      </c>
      <c r="G52" s="93"/>
      <c r="H52" s="93" t="s">
        <v>239</v>
      </c>
      <c r="I52" s="93" t="s">
        <v>239</v>
      </c>
      <c r="J52" s="93" t="s">
        <v>239</v>
      </c>
      <c r="K52" s="93"/>
      <c r="L52" s="93"/>
      <c r="M52" s="93"/>
      <c r="N52" s="187" t="s">
        <v>239</v>
      </c>
      <c r="O52" s="179">
        <v>50</v>
      </c>
      <c r="P52" s="180" t="s">
        <v>239</v>
      </c>
      <c r="AL52" s="179">
        <v>27</v>
      </c>
      <c r="AM52" s="180">
        <v>0</v>
      </c>
      <c r="AN52" s="179" t="s">
        <v>239</v>
      </c>
      <c r="AO52" s="179">
        <v>27</v>
      </c>
    </row>
    <row r="53" spans="1:41" x14ac:dyDescent="0.2">
      <c r="A53" s="93" t="s">
        <v>239</v>
      </c>
      <c r="B53" s="93" t="s">
        <v>239</v>
      </c>
      <c r="C53" s="93" t="s">
        <v>239</v>
      </c>
      <c r="D53" s="93" t="s">
        <v>239</v>
      </c>
      <c r="E53" s="93" t="s">
        <v>239</v>
      </c>
      <c r="F53" s="93" t="s">
        <v>239</v>
      </c>
      <c r="G53" s="93"/>
      <c r="H53" s="93" t="s">
        <v>239</v>
      </c>
      <c r="I53" s="93" t="s">
        <v>239</v>
      </c>
      <c r="J53" s="93" t="s">
        <v>239</v>
      </c>
      <c r="K53" s="93"/>
      <c r="L53" s="93"/>
      <c r="M53" s="93"/>
      <c r="N53" s="187" t="s">
        <v>239</v>
      </c>
      <c r="O53" s="179">
        <v>51</v>
      </c>
      <c r="P53" s="180" t="s">
        <v>239</v>
      </c>
      <c r="AL53" s="180">
        <v>28</v>
      </c>
      <c r="AM53" s="180">
        <v>0</v>
      </c>
      <c r="AN53" s="179" t="s">
        <v>239</v>
      </c>
      <c r="AO53" s="180">
        <v>28</v>
      </c>
    </row>
    <row r="54" spans="1:41" x14ac:dyDescent="0.2">
      <c r="A54" s="93" t="s">
        <v>239</v>
      </c>
      <c r="B54" s="93" t="s">
        <v>239</v>
      </c>
      <c r="C54" s="93" t="s">
        <v>239</v>
      </c>
      <c r="D54" s="93" t="s">
        <v>239</v>
      </c>
      <c r="E54" s="93" t="s">
        <v>239</v>
      </c>
      <c r="F54" s="93" t="s">
        <v>239</v>
      </c>
      <c r="G54" s="93"/>
      <c r="H54" s="93" t="s">
        <v>239</v>
      </c>
      <c r="I54" s="93" t="s">
        <v>239</v>
      </c>
      <c r="J54" s="93" t="s">
        <v>239</v>
      </c>
      <c r="K54" s="93"/>
      <c r="L54" s="93"/>
      <c r="M54" s="93"/>
      <c r="N54" s="187" t="s">
        <v>239</v>
      </c>
      <c r="O54" s="179">
        <v>52</v>
      </c>
      <c r="P54" s="180" t="s">
        <v>239</v>
      </c>
      <c r="AL54" s="179">
        <v>29</v>
      </c>
      <c r="AM54" s="180">
        <v>0</v>
      </c>
      <c r="AN54" s="179" t="s">
        <v>239</v>
      </c>
      <c r="AO54" s="179">
        <v>29</v>
      </c>
    </row>
    <row r="55" spans="1:41" x14ac:dyDescent="0.2">
      <c r="A55" s="93" t="s">
        <v>239</v>
      </c>
      <c r="B55" s="93" t="s">
        <v>239</v>
      </c>
      <c r="C55" s="93" t="s">
        <v>239</v>
      </c>
      <c r="D55" s="93" t="s">
        <v>239</v>
      </c>
      <c r="E55" s="93" t="s">
        <v>239</v>
      </c>
      <c r="F55" s="93" t="s">
        <v>239</v>
      </c>
      <c r="G55" s="93"/>
      <c r="H55" s="93" t="s">
        <v>239</v>
      </c>
      <c r="I55" s="93" t="s">
        <v>239</v>
      </c>
      <c r="J55" s="93" t="s">
        <v>239</v>
      </c>
      <c r="K55" s="93"/>
      <c r="L55" s="93"/>
      <c r="M55" s="93"/>
      <c r="N55" s="187" t="s">
        <v>239</v>
      </c>
      <c r="O55" s="179">
        <v>53</v>
      </c>
      <c r="P55" s="180" t="s">
        <v>239</v>
      </c>
      <c r="AL55" s="179">
        <v>30</v>
      </c>
      <c r="AM55" s="180">
        <v>0</v>
      </c>
      <c r="AN55" s="179" t="s">
        <v>239</v>
      </c>
      <c r="AO55" s="179">
        <v>30</v>
      </c>
    </row>
    <row r="56" spans="1:41" x14ac:dyDescent="0.2">
      <c r="A56" s="93" t="s">
        <v>239</v>
      </c>
      <c r="B56" s="93" t="s">
        <v>239</v>
      </c>
      <c r="C56" s="93" t="s">
        <v>239</v>
      </c>
      <c r="D56" s="93" t="s">
        <v>239</v>
      </c>
      <c r="E56" s="93" t="s">
        <v>239</v>
      </c>
      <c r="F56" s="93" t="s">
        <v>239</v>
      </c>
      <c r="G56" s="93"/>
      <c r="H56" s="93" t="s">
        <v>239</v>
      </c>
      <c r="I56" s="93" t="s">
        <v>239</v>
      </c>
      <c r="J56" s="93" t="s">
        <v>239</v>
      </c>
      <c r="K56" s="93"/>
      <c r="L56" s="93"/>
      <c r="M56" s="93"/>
      <c r="N56" s="187" t="s">
        <v>239</v>
      </c>
      <c r="O56" s="179">
        <v>54</v>
      </c>
      <c r="P56" s="180" t="s">
        <v>239</v>
      </c>
      <c r="AL56" s="180">
        <v>31</v>
      </c>
      <c r="AM56" s="180">
        <v>0</v>
      </c>
      <c r="AN56" s="179" t="s">
        <v>239</v>
      </c>
      <c r="AO56" s="180">
        <v>31</v>
      </c>
    </row>
    <row r="57" spans="1:41" x14ac:dyDescent="0.2">
      <c r="A57" s="93" t="s">
        <v>239</v>
      </c>
      <c r="B57" s="93" t="s">
        <v>239</v>
      </c>
      <c r="C57" s="93" t="s">
        <v>239</v>
      </c>
      <c r="D57" s="93" t="s">
        <v>239</v>
      </c>
      <c r="E57" s="93" t="s">
        <v>239</v>
      </c>
      <c r="F57" s="93" t="s">
        <v>239</v>
      </c>
      <c r="G57" s="93"/>
      <c r="H57" s="93" t="s">
        <v>239</v>
      </c>
      <c r="I57" s="93" t="s">
        <v>239</v>
      </c>
      <c r="J57" s="93" t="s">
        <v>239</v>
      </c>
      <c r="K57" s="93"/>
      <c r="L57" s="93"/>
      <c r="M57" s="93"/>
      <c r="N57" s="187" t="s">
        <v>239</v>
      </c>
      <c r="O57" s="179">
        <v>55</v>
      </c>
      <c r="P57" s="180" t="s">
        <v>239</v>
      </c>
      <c r="AL57" s="179">
        <v>32</v>
      </c>
      <c r="AM57" s="180">
        <v>0</v>
      </c>
      <c r="AN57" s="179" t="s">
        <v>239</v>
      </c>
      <c r="AO57" s="179">
        <v>32</v>
      </c>
    </row>
    <row r="58" spans="1:41" x14ac:dyDescent="0.2">
      <c r="A58" s="93" t="s">
        <v>239</v>
      </c>
      <c r="B58" s="93" t="s">
        <v>239</v>
      </c>
      <c r="C58" s="93" t="s">
        <v>239</v>
      </c>
      <c r="D58" s="93" t="s">
        <v>239</v>
      </c>
      <c r="E58" s="93" t="s">
        <v>239</v>
      </c>
      <c r="F58" s="93" t="s">
        <v>239</v>
      </c>
      <c r="G58" s="93"/>
      <c r="H58" s="93" t="s">
        <v>239</v>
      </c>
      <c r="I58" s="93" t="s">
        <v>239</v>
      </c>
      <c r="J58" s="93" t="s">
        <v>239</v>
      </c>
      <c r="K58" s="93"/>
      <c r="L58" s="93"/>
      <c r="M58" s="93"/>
      <c r="N58" s="187" t="s">
        <v>239</v>
      </c>
      <c r="O58" s="179">
        <v>56</v>
      </c>
      <c r="P58" s="180" t="s">
        <v>239</v>
      </c>
      <c r="AL58" s="179">
        <v>33</v>
      </c>
      <c r="AM58" s="180">
        <v>0</v>
      </c>
      <c r="AN58" s="179" t="s">
        <v>239</v>
      </c>
      <c r="AO58" s="179">
        <v>33</v>
      </c>
    </row>
    <row r="59" spans="1:41" x14ac:dyDescent="0.2">
      <c r="A59" s="93" t="s">
        <v>239</v>
      </c>
      <c r="B59" s="93" t="s">
        <v>239</v>
      </c>
      <c r="C59" s="93" t="s">
        <v>239</v>
      </c>
      <c r="D59" s="93" t="s">
        <v>239</v>
      </c>
      <c r="E59" s="93" t="s">
        <v>239</v>
      </c>
      <c r="F59" s="93" t="s">
        <v>239</v>
      </c>
      <c r="G59" s="93"/>
      <c r="H59" s="93" t="s">
        <v>239</v>
      </c>
      <c r="I59" s="93" t="s">
        <v>239</v>
      </c>
      <c r="J59" s="93" t="s">
        <v>239</v>
      </c>
      <c r="K59" s="93"/>
      <c r="L59" s="93"/>
      <c r="M59" s="93"/>
      <c r="N59" s="187" t="s">
        <v>239</v>
      </c>
      <c r="O59" s="179">
        <v>57</v>
      </c>
      <c r="P59" s="180" t="s">
        <v>239</v>
      </c>
      <c r="AL59" s="180">
        <v>34</v>
      </c>
      <c r="AM59" s="180">
        <v>0</v>
      </c>
      <c r="AN59" s="179" t="s">
        <v>239</v>
      </c>
      <c r="AO59" s="180">
        <v>34</v>
      </c>
    </row>
    <row r="60" spans="1:41" x14ac:dyDescent="0.2">
      <c r="A60" s="93" t="s">
        <v>239</v>
      </c>
      <c r="B60" s="93" t="s">
        <v>239</v>
      </c>
      <c r="C60" s="93" t="s">
        <v>239</v>
      </c>
      <c r="D60" s="93" t="s">
        <v>239</v>
      </c>
      <c r="E60" s="93" t="s">
        <v>239</v>
      </c>
      <c r="F60" s="93" t="s">
        <v>239</v>
      </c>
      <c r="G60" s="93"/>
      <c r="H60" s="93" t="s">
        <v>239</v>
      </c>
      <c r="I60" s="93" t="s">
        <v>239</v>
      </c>
      <c r="J60" s="93" t="s">
        <v>239</v>
      </c>
      <c r="K60" s="93"/>
      <c r="L60" s="93"/>
      <c r="M60" s="93"/>
      <c r="N60" s="187" t="s">
        <v>239</v>
      </c>
      <c r="O60" s="179">
        <v>58</v>
      </c>
      <c r="P60" s="180" t="s">
        <v>239</v>
      </c>
      <c r="AL60" s="179">
        <v>35</v>
      </c>
      <c r="AM60" s="180">
        <v>0</v>
      </c>
      <c r="AN60" s="179" t="s">
        <v>239</v>
      </c>
      <c r="AO60" s="179">
        <v>35</v>
      </c>
    </row>
    <row r="61" spans="1:41" x14ac:dyDescent="0.2">
      <c r="A61" s="93" t="s">
        <v>239</v>
      </c>
      <c r="B61" s="93" t="s">
        <v>239</v>
      </c>
      <c r="C61" s="93" t="s">
        <v>239</v>
      </c>
      <c r="D61" s="93" t="s">
        <v>239</v>
      </c>
      <c r="E61" s="93" t="s">
        <v>239</v>
      </c>
      <c r="F61" s="93" t="s">
        <v>239</v>
      </c>
      <c r="G61" s="93"/>
      <c r="H61" s="93" t="s">
        <v>239</v>
      </c>
      <c r="I61" s="93" t="s">
        <v>239</v>
      </c>
      <c r="J61" s="93" t="s">
        <v>239</v>
      </c>
      <c r="K61" s="93"/>
      <c r="L61" s="93"/>
      <c r="M61" s="93"/>
      <c r="N61" s="187" t="s">
        <v>239</v>
      </c>
      <c r="O61" s="179">
        <v>59</v>
      </c>
      <c r="P61" s="180" t="s">
        <v>239</v>
      </c>
      <c r="AL61" s="179">
        <v>36</v>
      </c>
      <c r="AM61" s="180">
        <v>0</v>
      </c>
      <c r="AN61" s="179" t="s">
        <v>239</v>
      </c>
      <c r="AO61" s="179">
        <v>36</v>
      </c>
    </row>
    <row r="62" spans="1:41" x14ac:dyDescent="0.2">
      <c r="A62" s="93" t="s">
        <v>239</v>
      </c>
      <c r="B62" s="93" t="s">
        <v>239</v>
      </c>
      <c r="C62" s="93" t="s">
        <v>239</v>
      </c>
      <c r="D62" s="93" t="s">
        <v>239</v>
      </c>
      <c r="E62" s="93" t="s">
        <v>239</v>
      </c>
      <c r="F62" s="93" t="s">
        <v>239</v>
      </c>
      <c r="G62" s="93"/>
      <c r="H62" s="93" t="s">
        <v>239</v>
      </c>
      <c r="I62" s="93" t="s">
        <v>239</v>
      </c>
      <c r="J62" s="93" t="s">
        <v>239</v>
      </c>
      <c r="K62" s="93"/>
      <c r="L62" s="93"/>
      <c r="M62" s="93"/>
      <c r="N62" s="187" t="s">
        <v>239</v>
      </c>
      <c r="O62" s="179">
        <v>60</v>
      </c>
      <c r="P62" s="180" t="s">
        <v>239</v>
      </c>
      <c r="AL62" s="180">
        <v>37</v>
      </c>
      <c r="AM62" s="180">
        <v>0</v>
      </c>
      <c r="AN62" s="179" t="s">
        <v>239</v>
      </c>
      <c r="AO62" s="180">
        <v>37</v>
      </c>
    </row>
    <row r="63" spans="1:41" x14ac:dyDescent="0.2">
      <c r="A63" s="93" t="s">
        <v>239</v>
      </c>
      <c r="B63" s="93" t="s">
        <v>239</v>
      </c>
      <c r="C63" s="93" t="s">
        <v>239</v>
      </c>
      <c r="D63" s="93" t="s">
        <v>239</v>
      </c>
      <c r="E63" s="93" t="s">
        <v>239</v>
      </c>
      <c r="F63" s="93" t="s">
        <v>239</v>
      </c>
      <c r="G63" s="93"/>
      <c r="H63" s="93" t="s">
        <v>239</v>
      </c>
      <c r="I63" s="93" t="s">
        <v>239</v>
      </c>
      <c r="J63" s="93" t="s">
        <v>239</v>
      </c>
      <c r="K63" s="93"/>
      <c r="L63" s="93"/>
      <c r="M63" s="93"/>
      <c r="N63" s="187" t="s">
        <v>239</v>
      </c>
      <c r="O63" s="179">
        <v>61</v>
      </c>
      <c r="P63" s="180" t="s">
        <v>239</v>
      </c>
      <c r="AL63" s="179">
        <v>38</v>
      </c>
      <c r="AM63" s="180">
        <v>0</v>
      </c>
      <c r="AN63" s="179" t="s">
        <v>239</v>
      </c>
      <c r="AO63" s="179">
        <v>38</v>
      </c>
    </row>
    <row r="64" spans="1:41" x14ac:dyDescent="0.2">
      <c r="A64" s="93" t="s">
        <v>239</v>
      </c>
      <c r="B64" s="93" t="s">
        <v>239</v>
      </c>
      <c r="C64" s="93" t="s">
        <v>239</v>
      </c>
      <c r="D64" s="93" t="s">
        <v>239</v>
      </c>
      <c r="E64" s="93" t="s">
        <v>239</v>
      </c>
      <c r="F64" s="93" t="s">
        <v>239</v>
      </c>
      <c r="G64" s="93"/>
      <c r="H64" s="93" t="s">
        <v>239</v>
      </c>
      <c r="I64" s="93" t="s">
        <v>239</v>
      </c>
      <c r="J64" s="93" t="s">
        <v>239</v>
      </c>
      <c r="K64" s="93"/>
      <c r="L64" s="93"/>
      <c r="M64" s="93"/>
      <c r="N64" s="187" t="s">
        <v>239</v>
      </c>
      <c r="O64" s="179">
        <v>62</v>
      </c>
      <c r="P64" s="180" t="s">
        <v>239</v>
      </c>
      <c r="AL64" s="179">
        <v>39</v>
      </c>
      <c r="AM64" s="180">
        <v>0</v>
      </c>
      <c r="AN64" s="179" t="s">
        <v>239</v>
      </c>
      <c r="AO64" s="179">
        <v>39</v>
      </c>
    </row>
    <row r="65" spans="1:41" x14ac:dyDescent="0.2">
      <c r="A65" s="93" t="s">
        <v>239</v>
      </c>
      <c r="B65" s="93" t="s">
        <v>239</v>
      </c>
      <c r="C65" s="93" t="s">
        <v>239</v>
      </c>
      <c r="D65" s="93" t="s">
        <v>239</v>
      </c>
      <c r="E65" s="93" t="s">
        <v>239</v>
      </c>
      <c r="F65" s="93" t="s">
        <v>239</v>
      </c>
      <c r="G65" s="93"/>
      <c r="H65" s="93" t="s">
        <v>239</v>
      </c>
      <c r="I65" s="93" t="s">
        <v>239</v>
      </c>
      <c r="J65" s="93" t="s">
        <v>239</v>
      </c>
      <c r="K65" s="93"/>
      <c r="L65" s="93"/>
      <c r="M65" s="93"/>
      <c r="N65" s="187" t="s">
        <v>239</v>
      </c>
      <c r="O65" s="179">
        <v>63</v>
      </c>
      <c r="P65" s="180" t="s">
        <v>239</v>
      </c>
      <c r="AL65" s="180">
        <v>40</v>
      </c>
      <c r="AM65" s="180">
        <v>0</v>
      </c>
      <c r="AN65" s="179" t="s">
        <v>239</v>
      </c>
      <c r="AO65" s="180">
        <v>40</v>
      </c>
    </row>
    <row r="66" spans="1:41" x14ac:dyDescent="0.2">
      <c r="A66" s="93" t="s">
        <v>239</v>
      </c>
      <c r="B66" s="93" t="s">
        <v>239</v>
      </c>
      <c r="C66" s="93" t="s">
        <v>239</v>
      </c>
      <c r="D66" s="93" t="s">
        <v>239</v>
      </c>
      <c r="E66" s="93" t="s">
        <v>239</v>
      </c>
      <c r="F66" s="93" t="s">
        <v>239</v>
      </c>
      <c r="G66" s="93"/>
      <c r="H66" s="93" t="s">
        <v>239</v>
      </c>
      <c r="I66" s="93" t="s">
        <v>239</v>
      </c>
      <c r="J66" s="93" t="s">
        <v>239</v>
      </c>
      <c r="K66" s="93"/>
      <c r="L66" s="93"/>
      <c r="M66" s="93"/>
      <c r="N66" s="187" t="s">
        <v>239</v>
      </c>
      <c r="O66" s="179">
        <v>64</v>
      </c>
      <c r="P66" s="180" t="s">
        <v>239</v>
      </c>
      <c r="AL66" s="179">
        <v>41</v>
      </c>
      <c r="AM66" s="180">
        <v>0</v>
      </c>
      <c r="AN66" s="179" t="s">
        <v>239</v>
      </c>
      <c r="AO66" s="179">
        <v>41</v>
      </c>
    </row>
    <row r="67" spans="1:41" x14ac:dyDescent="0.2">
      <c r="A67" s="93" t="s">
        <v>239</v>
      </c>
      <c r="B67" s="93" t="s">
        <v>239</v>
      </c>
      <c r="C67" s="93" t="s">
        <v>239</v>
      </c>
      <c r="D67" s="93" t="s">
        <v>239</v>
      </c>
      <c r="E67" s="93" t="s">
        <v>239</v>
      </c>
      <c r="F67" s="93" t="s">
        <v>239</v>
      </c>
      <c r="G67" s="93"/>
      <c r="H67" s="93" t="s">
        <v>239</v>
      </c>
      <c r="I67" s="93" t="s">
        <v>239</v>
      </c>
      <c r="J67" s="93" t="s">
        <v>239</v>
      </c>
      <c r="K67" s="93"/>
      <c r="L67" s="93"/>
      <c r="M67" s="93"/>
      <c r="N67" s="187" t="s">
        <v>239</v>
      </c>
      <c r="O67" s="179">
        <v>65</v>
      </c>
      <c r="P67" s="180" t="s">
        <v>239</v>
      </c>
      <c r="AL67" s="179">
        <v>42</v>
      </c>
      <c r="AM67" s="180">
        <v>0</v>
      </c>
      <c r="AN67" s="179" t="s">
        <v>239</v>
      </c>
      <c r="AO67" s="179">
        <v>42</v>
      </c>
    </row>
    <row r="68" spans="1:41" x14ac:dyDescent="0.2">
      <c r="A68" s="93" t="s">
        <v>239</v>
      </c>
      <c r="B68" s="93" t="s">
        <v>239</v>
      </c>
      <c r="C68" s="93" t="s">
        <v>239</v>
      </c>
      <c r="D68" s="93" t="s">
        <v>239</v>
      </c>
      <c r="E68" s="93" t="s">
        <v>239</v>
      </c>
      <c r="F68" s="93" t="s">
        <v>239</v>
      </c>
      <c r="G68" s="93"/>
      <c r="H68" s="93" t="s">
        <v>239</v>
      </c>
      <c r="I68" s="93" t="s">
        <v>239</v>
      </c>
      <c r="J68" s="93" t="s">
        <v>239</v>
      </c>
      <c r="K68" s="93"/>
      <c r="L68" s="93"/>
      <c r="M68" s="93"/>
      <c r="N68" s="187" t="s">
        <v>239</v>
      </c>
      <c r="O68" s="179">
        <v>66</v>
      </c>
      <c r="P68" s="180" t="s">
        <v>239</v>
      </c>
      <c r="AL68" s="180">
        <v>43</v>
      </c>
      <c r="AM68" s="180">
        <v>0</v>
      </c>
      <c r="AN68" s="179" t="s">
        <v>239</v>
      </c>
      <c r="AO68" s="180">
        <v>43</v>
      </c>
    </row>
    <row r="69" spans="1:41" x14ac:dyDescent="0.2">
      <c r="A69" s="93" t="s">
        <v>239</v>
      </c>
      <c r="B69" s="93" t="s">
        <v>239</v>
      </c>
      <c r="C69" s="93" t="s">
        <v>239</v>
      </c>
      <c r="D69" s="93" t="s">
        <v>239</v>
      </c>
      <c r="E69" s="93" t="s">
        <v>239</v>
      </c>
      <c r="F69" s="93" t="s">
        <v>239</v>
      </c>
      <c r="G69" s="93"/>
      <c r="H69" s="93" t="s">
        <v>239</v>
      </c>
      <c r="I69" s="93" t="s">
        <v>239</v>
      </c>
      <c r="J69" s="93" t="s">
        <v>239</v>
      </c>
      <c r="K69" s="93"/>
      <c r="L69" s="93"/>
      <c r="M69" s="93"/>
      <c r="N69" s="187" t="s">
        <v>239</v>
      </c>
      <c r="O69" s="179">
        <v>67</v>
      </c>
      <c r="P69" s="180" t="s">
        <v>239</v>
      </c>
      <c r="AL69" s="179">
        <v>44</v>
      </c>
      <c r="AM69" s="180">
        <v>0</v>
      </c>
      <c r="AN69" s="179" t="s">
        <v>239</v>
      </c>
      <c r="AO69" s="179">
        <v>44</v>
      </c>
    </row>
    <row r="70" spans="1:41" x14ac:dyDescent="0.2">
      <c r="A70" s="93" t="s">
        <v>239</v>
      </c>
      <c r="B70" s="93" t="s">
        <v>239</v>
      </c>
      <c r="C70" s="93" t="s">
        <v>239</v>
      </c>
      <c r="D70" s="93" t="s">
        <v>239</v>
      </c>
      <c r="E70" s="93" t="s">
        <v>239</v>
      </c>
      <c r="F70" s="93" t="s">
        <v>239</v>
      </c>
      <c r="G70" s="93"/>
      <c r="H70" s="93" t="s">
        <v>239</v>
      </c>
      <c r="I70" s="93" t="s">
        <v>239</v>
      </c>
      <c r="J70" s="93" t="s">
        <v>239</v>
      </c>
      <c r="K70" s="93"/>
      <c r="L70" s="93"/>
      <c r="M70" s="93"/>
      <c r="N70" s="187" t="s">
        <v>239</v>
      </c>
      <c r="O70" s="179">
        <v>68</v>
      </c>
      <c r="P70" s="180" t="s">
        <v>239</v>
      </c>
      <c r="AL70" s="179">
        <v>45</v>
      </c>
      <c r="AM70" s="180">
        <v>0</v>
      </c>
      <c r="AN70" s="179" t="s">
        <v>239</v>
      </c>
      <c r="AO70" s="179">
        <v>45</v>
      </c>
    </row>
    <row r="71" spans="1:41" x14ac:dyDescent="0.2">
      <c r="A71" s="93" t="s">
        <v>239</v>
      </c>
      <c r="B71" s="93" t="s">
        <v>239</v>
      </c>
      <c r="C71" s="93" t="s">
        <v>239</v>
      </c>
      <c r="D71" s="93" t="s">
        <v>239</v>
      </c>
      <c r="E71" s="93" t="s">
        <v>239</v>
      </c>
      <c r="F71" s="93" t="s">
        <v>239</v>
      </c>
      <c r="G71" s="93"/>
      <c r="H71" s="93" t="s">
        <v>239</v>
      </c>
      <c r="I71" s="93" t="s">
        <v>239</v>
      </c>
      <c r="J71" s="93" t="s">
        <v>239</v>
      </c>
      <c r="K71" s="93"/>
      <c r="L71" s="93"/>
      <c r="M71" s="93"/>
      <c r="N71" s="187" t="s">
        <v>239</v>
      </c>
      <c r="O71" s="179">
        <v>69</v>
      </c>
      <c r="P71" s="180" t="s">
        <v>239</v>
      </c>
      <c r="AL71" s="180">
        <v>46</v>
      </c>
      <c r="AM71" s="180">
        <v>0</v>
      </c>
      <c r="AN71" s="179" t="s">
        <v>239</v>
      </c>
      <c r="AO71" s="180">
        <v>46</v>
      </c>
    </row>
    <row r="72" spans="1:41" x14ac:dyDescent="0.2">
      <c r="A72" s="93" t="s">
        <v>239</v>
      </c>
      <c r="B72" s="93" t="s">
        <v>239</v>
      </c>
      <c r="C72" s="93" t="s">
        <v>239</v>
      </c>
      <c r="D72" s="93" t="s">
        <v>239</v>
      </c>
      <c r="E72" s="93" t="s">
        <v>239</v>
      </c>
      <c r="F72" s="93" t="s">
        <v>239</v>
      </c>
      <c r="G72" s="93"/>
      <c r="H72" s="93" t="s">
        <v>239</v>
      </c>
      <c r="I72" s="93" t="s">
        <v>239</v>
      </c>
      <c r="J72" s="93" t="s">
        <v>239</v>
      </c>
      <c r="K72" s="93"/>
      <c r="L72" s="93"/>
      <c r="M72" s="93"/>
      <c r="N72" s="187" t="s">
        <v>239</v>
      </c>
      <c r="O72" s="179">
        <v>70</v>
      </c>
      <c r="P72" s="180" t="s">
        <v>239</v>
      </c>
      <c r="AL72" s="179">
        <v>47</v>
      </c>
      <c r="AM72" s="180">
        <v>0</v>
      </c>
      <c r="AN72" s="179" t="s">
        <v>239</v>
      </c>
      <c r="AO72" s="179">
        <v>47</v>
      </c>
    </row>
    <row r="73" spans="1:41" x14ac:dyDescent="0.2">
      <c r="A73" s="93" t="s">
        <v>239</v>
      </c>
      <c r="B73" s="93" t="s">
        <v>239</v>
      </c>
      <c r="C73" s="93" t="s">
        <v>239</v>
      </c>
      <c r="D73" s="93" t="s">
        <v>239</v>
      </c>
      <c r="E73" s="93" t="s">
        <v>239</v>
      </c>
      <c r="F73" s="93" t="s">
        <v>239</v>
      </c>
      <c r="G73" s="93"/>
      <c r="H73" s="93" t="s">
        <v>239</v>
      </c>
      <c r="I73" s="93" t="s">
        <v>239</v>
      </c>
      <c r="J73" s="93" t="s">
        <v>239</v>
      </c>
      <c r="K73" s="93"/>
      <c r="L73" s="93"/>
      <c r="M73" s="93"/>
      <c r="N73" s="187" t="s">
        <v>239</v>
      </c>
      <c r="O73" s="179">
        <v>71</v>
      </c>
      <c r="P73" s="180" t="s">
        <v>239</v>
      </c>
      <c r="AL73" s="179">
        <v>48</v>
      </c>
      <c r="AM73" s="180">
        <v>0</v>
      </c>
      <c r="AN73" s="179" t="s">
        <v>239</v>
      </c>
      <c r="AO73" s="179">
        <v>48</v>
      </c>
    </row>
    <row r="74" spans="1:41" x14ac:dyDescent="0.2">
      <c r="A74" s="93" t="s">
        <v>239</v>
      </c>
      <c r="B74" s="93" t="s">
        <v>239</v>
      </c>
      <c r="C74" s="93" t="s">
        <v>239</v>
      </c>
      <c r="D74" s="93" t="s">
        <v>239</v>
      </c>
      <c r="E74" s="93" t="s">
        <v>239</v>
      </c>
      <c r="F74" s="93" t="s">
        <v>239</v>
      </c>
      <c r="G74" s="93"/>
      <c r="H74" s="93" t="s">
        <v>239</v>
      </c>
      <c r="I74" s="93" t="s">
        <v>239</v>
      </c>
      <c r="J74" s="93" t="s">
        <v>239</v>
      </c>
      <c r="K74" s="93"/>
      <c r="L74" s="93"/>
      <c r="M74" s="93"/>
      <c r="N74" s="187" t="s">
        <v>239</v>
      </c>
      <c r="O74" s="179">
        <v>72</v>
      </c>
      <c r="P74" s="180" t="s">
        <v>239</v>
      </c>
      <c r="AL74" s="180">
        <v>49</v>
      </c>
      <c r="AM74" s="180">
        <v>0</v>
      </c>
      <c r="AN74" s="179" t="s">
        <v>239</v>
      </c>
      <c r="AO74" s="180">
        <v>49</v>
      </c>
    </row>
    <row r="75" spans="1:41" x14ac:dyDescent="0.2">
      <c r="A75" s="93" t="s">
        <v>239</v>
      </c>
      <c r="B75" s="93" t="s">
        <v>239</v>
      </c>
      <c r="C75" s="93" t="s">
        <v>239</v>
      </c>
      <c r="D75" s="93" t="s">
        <v>239</v>
      </c>
      <c r="E75" s="93" t="s">
        <v>239</v>
      </c>
      <c r="F75" s="93" t="s">
        <v>239</v>
      </c>
      <c r="G75" s="93"/>
      <c r="H75" s="93" t="s">
        <v>239</v>
      </c>
      <c r="I75" s="93" t="s">
        <v>239</v>
      </c>
      <c r="J75" s="93" t="s">
        <v>239</v>
      </c>
      <c r="K75" s="93"/>
      <c r="L75" s="93"/>
      <c r="M75" s="93"/>
      <c r="N75" s="187" t="s">
        <v>239</v>
      </c>
      <c r="O75" s="179">
        <v>73</v>
      </c>
      <c r="P75" s="180" t="s">
        <v>239</v>
      </c>
      <c r="AL75" s="179">
        <v>50</v>
      </c>
      <c r="AM75" s="180">
        <v>0</v>
      </c>
      <c r="AN75" s="179" t="s">
        <v>239</v>
      </c>
      <c r="AO75" s="179">
        <v>50</v>
      </c>
    </row>
    <row r="76" spans="1:41" x14ac:dyDescent="0.2">
      <c r="A76" s="93" t="s">
        <v>239</v>
      </c>
      <c r="B76" s="93" t="s">
        <v>239</v>
      </c>
      <c r="C76" s="93" t="s">
        <v>239</v>
      </c>
      <c r="D76" s="93" t="s">
        <v>239</v>
      </c>
      <c r="E76" s="93" t="s">
        <v>239</v>
      </c>
      <c r="F76" s="93" t="s">
        <v>239</v>
      </c>
      <c r="G76" s="93"/>
      <c r="H76" s="93" t="s">
        <v>239</v>
      </c>
      <c r="I76" s="93" t="s">
        <v>239</v>
      </c>
      <c r="J76" s="93" t="s">
        <v>239</v>
      </c>
      <c r="K76" s="93"/>
      <c r="L76" s="93"/>
      <c r="M76" s="93"/>
      <c r="N76" s="187" t="s">
        <v>239</v>
      </c>
      <c r="O76" s="179">
        <v>74</v>
      </c>
      <c r="P76" s="180" t="s">
        <v>239</v>
      </c>
      <c r="AL76" s="179">
        <v>51</v>
      </c>
      <c r="AM76" s="180">
        <v>0</v>
      </c>
      <c r="AN76" s="179" t="s">
        <v>239</v>
      </c>
      <c r="AO76" s="179">
        <v>51</v>
      </c>
    </row>
    <row r="77" spans="1:41" x14ac:dyDescent="0.2">
      <c r="A77" s="93" t="s">
        <v>239</v>
      </c>
      <c r="B77" s="93" t="s">
        <v>239</v>
      </c>
      <c r="C77" s="93" t="s">
        <v>239</v>
      </c>
      <c r="D77" s="93" t="s">
        <v>239</v>
      </c>
      <c r="E77" s="93" t="s">
        <v>239</v>
      </c>
      <c r="F77" s="93" t="s">
        <v>239</v>
      </c>
      <c r="G77" s="93"/>
      <c r="H77" s="93" t="s">
        <v>239</v>
      </c>
      <c r="I77" s="93" t="s">
        <v>239</v>
      </c>
      <c r="J77" s="93" t="s">
        <v>239</v>
      </c>
      <c r="K77" s="93"/>
      <c r="L77" s="93"/>
      <c r="M77" s="93"/>
      <c r="N77" s="187" t="s">
        <v>239</v>
      </c>
      <c r="O77" s="179">
        <v>75</v>
      </c>
      <c r="P77" s="180" t="s">
        <v>239</v>
      </c>
      <c r="AL77" s="180">
        <v>52</v>
      </c>
      <c r="AM77" s="180">
        <v>0</v>
      </c>
      <c r="AN77" s="179" t="s">
        <v>239</v>
      </c>
      <c r="AO77" s="180">
        <v>52</v>
      </c>
    </row>
    <row r="78" spans="1:41" x14ac:dyDescent="0.2">
      <c r="A78" s="93" t="s">
        <v>239</v>
      </c>
      <c r="B78" s="93" t="s">
        <v>239</v>
      </c>
      <c r="C78" s="93" t="s">
        <v>239</v>
      </c>
      <c r="D78" s="93" t="s">
        <v>239</v>
      </c>
      <c r="E78" s="93" t="s">
        <v>239</v>
      </c>
      <c r="F78" s="93" t="s">
        <v>239</v>
      </c>
      <c r="G78" s="93"/>
      <c r="H78" s="93" t="s">
        <v>239</v>
      </c>
      <c r="I78" s="93" t="s">
        <v>239</v>
      </c>
      <c r="J78" s="93" t="s">
        <v>239</v>
      </c>
      <c r="K78" s="93"/>
      <c r="L78" s="93"/>
      <c r="M78" s="93"/>
      <c r="N78" s="187" t="s">
        <v>239</v>
      </c>
      <c r="O78" s="179">
        <v>76</v>
      </c>
      <c r="P78" s="180" t="s">
        <v>239</v>
      </c>
      <c r="AL78" s="179">
        <v>53</v>
      </c>
      <c r="AM78" s="180">
        <v>0</v>
      </c>
      <c r="AN78" s="179" t="s">
        <v>239</v>
      </c>
      <c r="AO78" s="179">
        <v>53</v>
      </c>
    </row>
    <row r="79" spans="1:41" x14ac:dyDescent="0.2">
      <c r="A79" s="93" t="s">
        <v>239</v>
      </c>
      <c r="B79" s="93" t="s">
        <v>239</v>
      </c>
      <c r="C79" s="93" t="s">
        <v>239</v>
      </c>
      <c r="D79" s="93" t="s">
        <v>239</v>
      </c>
      <c r="E79" s="93" t="s">
        <v>239</v>
      </c>
      <c r="F79" s="93" t="s">
        <v>239</v>
      </c>
      <c r="G79" s="93"/>
      <c r="H79" s="93" t="s">
        <v>239</v>
      </c>
      <c r="I79" s="93" t="s">
        <v>239</v>
      </c>
      <c r="J79" s="93" t="s">
        <v>239</v>
      </c>
      <c r="K79" s="93"/>
      <c r="L79" s="93"/>
      <c r="M79" s="93"/>
      <c r="N79" s="187" t="s">
        <v>239</v>
      </c>
      <c r="O79" s="179">
        <v>77</v>
      </c>
      <c r="P79" s="180" t="s">
        <v>239</v>
      </c>
      <c r="AL79" s="179">
        <v>54</v>
      </c>
      <c r="AM79" s="180">
        <v>0</v>
      </c>
      <c r="AN79" s="179" t="s">
        <v>239</v>
      </c>
      <c r="AO79" s="179">
        <v>54</v>
      </c>
    </row>
    <row r="80" spans="1:41" x14ac:dyDescent="0.2">
      <c r="A80" s="93" t="s">
        <v>239</v>
      </c>
      <c r="B80" s="93" t="s">
        <v>239</v>
      </c>
      <c r="C80" s="93" t="s">
        <v>239</v>
      </c>
      <c r="D80" s="93" t="s">
        <v>239</v>
      </c>
      <c r="E80" s="93" t="s">
        <v>239</v>
      </c>
      <c r="F80" s="93" t="s">
        <v>239</v>
      </c>
      <c r="G80" s="93"/>
      <c r="H80" s="93" t="s">
        <v>239</v>
      </c>
      <c r="I80" s="93" t="s">
        <v>239</v>
      </c>
      <c r="J80" s="93" t="s">
        <v>239</v>
      </c>
      <c r="K80" s="93"/>
      <c r="L80" s="93"/>
      <c r="M80" s="93"/>
      <c r="N80" s="187" t="s">
        <v>239</v>
      </c>
      <c r="O80" s="179">
        <v>78</v>
      </c>
      <c r="P80" s="180" t="s">
        <v>239</v>
      </c>
      <c r="AL80" s="180">
        <v>55</v>
      </c>
      <c r="AM80" s="180">
        <v>0</v>
      </c>
      <c r="AN80" s="179" t="s">
        <v>239</v>
      </c>
      <c r="AO80" s="180">
        <v>55</v>
      </c>
    </row>
    <row r="81" spans="1:41" x14ac:dyDescent="0.2">
      <c r="A81" s="93" t="s">
        <v>239</v>
      </c>
      <c r="B81" s="93" t="s">
        <v>239</v>
      </c>
      <c r="C81" s="93" t="s">
        <v>239</v>
      </c>
      <c r="D81" s="93" t="s">
        <v>239</v>
      </c>
      <c r="E81" s="93" t="s">
        <v>239</v>
      </c>
      <c r="F81" s="93" t="s">
        <v>239</v>
      </c>
      <c r="G81" s="93"/>
      <c r="H81" s="93" t="s">
        <v>239</v>
      </c>
      <c r="I81" s="93" t="s">
        <v>239</v>
      </c>
      <c r="J81" s="93" t="s">
        <v>239</v>
      </c>
      <c r="K81" s="93"/>
      <c r="L81" s="93"/>
      <c r="M81" s="93"/>
      <c r="N81" s="187" t="s">
        <v>239</v>
      </c>
      <c r="O81" s="179">
        <v>79</v>
      </c>
      <c r="P81" s="180" t="s">
        <v>239</v>
      </c>
      <c r="AL81" s="179">
        <v>56</v>
      </c>
      <c r="AM81" s="180">
        <v>0</v>
      </c>
      <c r="AN81" s="179" t="s">
        <v>239</v>
      </c>
      <c r="AO81" s="179">
        <v>56</v>
      </c>
    </row>
    <row r="82" spans="1:41" x14ac:dyDescent="0.2">
      <c r="A82" s="93" t="s">
        <v>239</v>
      </c>
      <c r="B82" s="93" t="s">
        <v>239</v>
      </c>
      <c r="C82" s="93" t="s">
        <v>239</v>
      </c>
      <c r="D82" s="93" t="s">
        <v>239</v>
      </c>
      <c r="E82" s="93" t="s">
        <v>239</v>
      </c>
      <c r="F82" s="93" t="s">
        <v>239</v>
      </c>
      <c r="G82" s="93"/>
      <c r="H82" s="93" t="s">
        <v>239</v>
      </c>
      <c r="I82" s="93" t="s">
        <v>239</v>
      </c>
      <c r="J82" s="93" t="s">
        <v>239</v>
      </c>
      <c r="K82" s="93"/>
      <c r="L82" s="93"/>
      <c r="M82" s="93"/>
      <c r="N82" s="187" t="s">
        <v>239</v>
      </c>
      <c r="O82" s="179">
        <v>80</v>
      </c>
      <c r="P82" s="180" t="s">
        <v>239</v>
      </c>
      <c r="AL82" s="179">
        <v>57</v>
      </c>
      <c r="AM82" s="180">
        <v>0</v>
      </c>
      <c r="AN82" s="179" t="s">
        <v>239</v>
      </c>
      <c r="AO82" s="179">
        <v>57</v>
      </c>
    </row>
    <row r="83" spans="1:41" x14ac:dyDescent="0.2">
      <c r="A83" s="93" t="s">
        <v>239</v>
      </c>
      <c r="B83" s="93" t="s">
        <v>239</v>
      </c>
      <c r="C83" s="93" t="s">
        <v>239</v>
      </c>
      <c r="D83" s="93" t="s">
        <v>239</v>
      </c>
      <c r="E83" s="93" t="s">
        <v>239</v>
      </c>
      <c r="F83" s="93" t="s">
        <v>239</v>
      </c>
      <c r="G83" s="93"/>
      <c r="H83" s="93" t="s">
        <v>239</v>
      </c>
      <c r="I83" s="93" t="s">
        <v>239</v>
      </c>
      <c r="J83" s="93" t="s">
        <v>239</v>
      </c>
      <c r="K83" s="93"/>
      <c r="L83" s="93"/>
      <c r="M83" s="93"/>
      <c r="N83" s="187" t="s">
        <v>239</v>
      </c>
      <c r="O83" s="179">
        <v>81</v>
      </c>
      <c r="P83" s="180" t="s">
        <v>239</v>
      </c>
      <c r="AL83" s="180">
        <v>58</v>
      </c>
      <c r="AM83" s="180">
        <v>0</v>
      </c>
      <c r="AN83" s="179" t="s">
        <v>239</v>
      </c>
      <c r="AO83" s="180">
        <v>58</v>
      </c>
    </row>
    <row r="84" spans="1:41" x14ac:dyDescent="0.2">
      <c r="A84" s="93" t="s">
        <v>239</v>
      </c>
      <c r="B84" s="93" t="s">
        <v>239</v>
      </c>
      <c r="C84" s="93" t="s">
        <v>239</v>
      </c>
      <c r="D84" s="93" t="s">
        <v>239</v>
      </c>
      <c r="E84" s="93" t="s">
        <v>239</v>
      </c>
      <c r="F84" s="93" t="s">
        <v>239</v>
      </c>
      <c r="G84" s="93"/>
      <c r="H84" s="93" t="s">
        <v>239</v>
      </c>
      <c r="I84" s="93" t="s">
        <v>239</v>
      </c>
      <c r="J84" s="93" t="s">
        <v>239</v>
      </c>
      <c r="K84" s="93"/>
      <c r="L84" s="93"/>
      <c r="M84" s="93"/>
      <c r="N84" s="187" t="s">
        <v>239</v>
      </c>
      <c r="O84" s="179">
        <v>82</v>
      </c>
      <c r="P84" s="180" t="s">
        <v>239</v>
      </c>
      <c r="AL84" s="179">
        <v>59</v>
      </c>
      <c r="AM84" s="180">
        <v>0</v>
      </c>
      <c r="AN84" s="179" t="s">
        <v>239</v>
      </c>
      <c r="AO84" s="179">
        <v>59</v>
      </c>
    </row>
    <row r="85" spans="1:41" x14ac:dyDescent="0.2">
      <c r="A85" s="93" t="s">
        <v>239</v>
      </c>
      <c r="B85" s="93" t="s">
        <v>239</v>
      </c>
      <c r="C85" s="93" t="s">
        <v>239</v>
      </c>
      <c r="D85" s="93" t="s">
        <v>239</v>
      </c>
      <c r="E85" s="93" t="s">
        <v>239</v>
      </c>
      <c r="F85" s="93" t="s">
        <v>239</v>
      </c>
      <c r="G85" s="93"/>
      <c r="H85" s="93" t="s">
        <v>239</v>
      </c>
      <c r="I85" s="93" t="s">
        <v>239</v>
      </c>
      <c r="J85" s="93" t="s">
        <v>239</v>
      </c>
      <c r="K85" s="93"/>
      <c r="L85" s="93"/>
      <c r="M85" s="93"/>
      <c r="N85" s="187" t="s">
        <v>239</v>
      </c>
      <c r="O85" s="179">
        <v>83</v>
      </c>
      <c r="P85" s="180" t="s">
        <v>239</v>
      </c>
      <c r="AL85" s="179">
        <v>60</v>
      </c>
      <c r="AM85" s="180">
        <v>0</v>
      </c>
      <c r="AN85" s="179" t="s">
        <v>239</v>
      </c>
      <c r="AO85" s="179">
        <v>60</v>
      </c>
    </row>
    <row r="86" spans="1:41" x14ac:dyDescent="0.2">
      <c r="A86" s="93" t="s">
        <v>239</v>
      </c>
      <c r="B86" s="93" t="s">
        <v>239</v>
      </c>
      <c r="C86" s="93" t="s">
        <v>239</v>
      </c>
      <c r="D86" s="93" t="s">
        <v>239</v>
      </c>
      <c r="E86" s="93" t="s">
        <v>239</v>
      </c>
      <c r="F86" s="93" t="s">
        <v>239</v>
      </c>
      <c r="G86" s="93"/>
      <c r="H86" s="93" t="s">
        <v>239</v>
      </c>
      <c r="I86" s="93" t="s">
        <v>239</v>
      </c>
      <c r="J86" s="93" t="s">
        <v>239</v>
      </c>
      <c r="K86" s="93"/>
      <c r="L86" s="93"/>
      <c r="M86" s="93"/>
      <c r="N86" s="187" t="s">
        <v>239</v>
      </c>
      <c r="O86" s="179">
        <v>84</v>
      </c>
      <c r="P86" s="180" t="s">
        <v>239</v>
      </c>
      <c r="AL86" s="180">
        <v>61</v>
      </c>
      <c r="AM86" s="180">
        <v>0</v>
      </c>
      <c r="AN86" s="179" t="s">
        <v>239</v>
      </c>
      <c r="AO86" s="180">
        <v>61</v>
      </c>
    </row>
    <row r="87" spans="1:41" x14ac:dyDescent="0.2">
      <c r="A87" s="93" t="s">
        <v>239</v>
      </c>
      <c r="B87" s="93" t="s">
        <v>239</v>
      </c>
      <c r="C87" s="93" t="s">
        <v>239</v>
      </c>
      <c r="D87" s="93" t="s">
        <v>239</v>
      </c>
      <c r="E87" s="93" t="s">
        <v>239</v>
      </c>
      <c r="F87" s="93" t="s">
        <v>239</v>
      </c>
      <c r="G87" s="93"/>
      <c r="H87" s="93" t="s">
        <v>239</v>
      </c>
      <c r="I87" s="93" t="s">
        <v>239</v>
      </c>
      <c r="J87" s="93" t="s">
        <v>239</v>
      </c>
      <c r="K87" s="93"/>
      <c r="L87" s="93"/>
      <c r="M87" s="93"/>
      <c r="N87" s="187" t="s">
        <v>239</v>
      </c>
      <c r="O87" s="179">
        <v>85</v>
      </c>
      <c r="P87" s="180" t="s">
        <v>239</v>
      </c>
      <c r="AL87" s="179">
        <v>62</v>
      </c>
      <c r="AM87" s="180">
        <v>0</v>
      </c>
      <c r="AN87" s="179" t="s">
        <v>239</v>
      </c>
      <c r="AO87" s="179">
        <v>62</v>
      </c>
    </row>
    <row r="88" spans="1:41" x14ac:dyDescent="0.2">
      <c r="A88" s="93" t="s">
        <v>239</v>
      </c>
      <c r="B88" s="93" t="s">
        <v>239</v>
      </c>
      <c r="C88" s="93" t="s">
        <v>239</v>
      </c>
      <c r="D88" s="93" t="s">
        <v>239</v>
      </c>
      <c r="E88" s="93" t="s">
        <v>239</v>
      </c>
      <c r="F88" s="93" t="s">
        <v>239</v>
      </c>
      <c r="G88" s="93"/>
      <c r="H88" s="93" t="s">
        <v>239</v>
      </c>
      <c r="I88" s="93" t="s">
        <v>239</v>
      </c>
      <c r="J88" s="93" t="s">
        <v>239</v>
      </c>
      <c r="K88" s="93"/>
      <c r="L88" s="93"/>
      <c r="M88" s="93"/>
      <c r="N88" s="187" t="s">
        <v>239</v>
      </c>
      <c r="O88" s="179">
        <v>86</v>
      </c>
      <c r="P88" s="180" t="s">
        <v>239</v>
      </c>
      <c r="AL88" s="179">
        <v>63</v>
      </c>
      <c r="AM88" s="180">
        <v>0</v>
      </c>
      <c r="AN88" s="179" t="s">
        <v>239</v>
      </c>
      <c r="AO88" s="179">
        <v>63</v>
      </c>
    </row>
    <row r="89" spans="1:41" x14ac:dyDescent="0.2">
      <c r="A89" s="93" t="s">
        <v>239</v>
      </c>
      <c r="B89" s="93" t="s">
        <v>239</v>
      </c>
      <c r="C89" s="93" t="s">
        <v>239</v>
      </c>
      <c r="D89" s="93" t="s">
        <v>239</v>
      </c>
      <c r="E89" s="93" t="s">
        <v>239</v>
      </c>
      <c r="F89" s="93" t="s">
        <v>239</v>
      </c>
      <c r="G89" s="93"/>
      <c r="H89" s="93" t="s">
        <v>239</v>
      </c>
      <c r="I89" s="93" t="s">
        <v>239</v>
      </c>
      <c r="J89" s="93" t="s">
        <v>239</v>
      </c>
      <c r="K89" s="93"/>
      <c r="L89" s="93"/>
      <c r="M89" s="93"/>
      <c r="N89" s="187" t="s">
        <v>239</v>
      </c>
      <c r="O89" s="179">
        <v>87</v>
      </c>
      <c r="P89" s="180" t="s">
        <v>239</v>
      </c>
      <c r="AL89" s="180">
        <v>64</v>
      </c>
      <c r="AM89" s="180">
        <v>0</v>
      </c>
      <c r="AN89" s="179" t="s">
        <v>239</v>
      </c>
      <c r="AO89" s="180">
        <v>64</v>
      </c>
    </row>
    <row r="90" spans="1:41" x14ac:dyDescent="0.2">
      <c r="A90" s="93" t="s">
        <v>239</v>
      </c>
      <c r="B90" s="93" t="s">
        <v>239</v>
      </c>
      <c r="C90" s="93" t="s">
        <v>239</v>
      </c>
      <c r="D90" s="93" t="s">
        <v>239</v>
      </c>
      <c r="E90" s="93" t="s">
        <v>239</v>
      </c>
      <c r="F90" s="93" t="s">
        <v>239</v>
      </c>
      <c r="G90" s="93"/>
      <c r="H90" s="93" t="s">
        <v>239</v>
      </c>
      <c r="I90" s="93" t="s">
        <v>239</v>
      </c>
      <c r="J90" s="93" t="s">
        <v>239</v>
      </c>
      <c r="K90" s="93"/>
      <c r="L90" s="93"/>
      <c r="M90" s="93"/>
      <c r="N90" s="187" t="s">
        <v>239</v>
      </c>
      <c r="O90" s="179">
        <v>88</v>
      </c>
      <c r="P90" s="180" t="s">
        <v>239</v>
      </c>
      <c r="AL90" s="179">
        <v>65</v>
      </c>
      <c r="AM90" s="180">
        <v>0</v>
      </c>
      <c r="AN90" s="179" t="s">
        <v>239</v>
      </c>
      <c r="AO90" s="179">
        <v>65</v>
      </c>
    </row>
    <row r="91" spans="1:41" x14ac:dyDescent="0.2">
      <c r="A91" s="93" t="s">
        <v>239</v>
      </c>
      <c r="B91" s="93" t="s">
        <v>239</v>
      </c>
      <c r="C91" s="93" t="s">
        <v>239</v>
      </c>
      <c r="D91" s="93" t="s">
        <v>239</v>
      </c>
      <c r="E91" s="93" t="s">
        <v>239</v>
      </c>
      <c r="F91" s="93" t="s">
        <v>239</v>
      </c>
      <c r="G91" s="93"/>
      <c r="H91" s="93" t="s">
        <v>239</v>
      </c>
      <c r="I91" s="93" t="s">
        <v>239</v>
      </c>
      <c r="J91" s="93" t="s">
        <v>239</v>
      </c>
      <c r="K91" s="93"/>
      <c r="L91" s="93"/>
      <c r="M91" s="93"/>
      <c r="N91" s="187" t="s">
        <v>239</v>
      </c>
      <c r="O91" s="179">
        <v>89</v>
      </c>
      <c r="P91" s="180" t="s">
        <v>239</v>
      </c>
      <c r="AL91" s="179">
        <v>66</v>
      </c>
      <c r="AM91" s="180">
        <v>0</v>
      </c>
      <c r="AN91" s="179" t="s">
        <v>239</v>
      </c>
      <c r="AO91" s="179">
        <v>66</v>
      </c>
    </row>
    <row r="92" spans="1:41" x14ac:dyDescent="0.2">
      <c r="A92" s="93" t="s">
        <v>239</v>
      </c>
      <c r="B92" s="93" t="s">
        <v>239</v>
      </c>
      <c r="C92" s="93" t="s">
        <v>239</v>
      </c>
      <c r="D92" s="93" t="s">
        <v>239</v>
      </c>
      <c r="E92" s="93" t="s">
        <v>239</v>
      </c>
      <c r="F92" s="93" t="s">
        <v>239</v>
      </c>
      <c r="G92" s="93"/>
      <c r="H92" s="93" t="s">
        <v>239</v>
      </c>
      <c r="I92" s="93" t="s">
        <v>239</v>
      </c>
      <c r="J92" s="93" t="s">
        <v>239</v>
      </c>
      <c r="K92" s="93"/>
      <c r="L92" s="93"/>
      <c r="M92" s="93"/>
      <c r="N92" s="187" t="s">
        <v>239</v>
      </c>
      <c r="O92" s="179">
        <v>90</v>
      </c>
      <c r="P92" s="180" t="s">
        <v>239</v>
      </c>
      <c r="AL92" s="180">
        <v>67</v>
      </c>
      <c r="AM92" s="180">
        <v>0</v>
      </c>
      <c r="AN92" s="179" t="s">
        <v>239</v>
      </c>
      <c r="AO92" s="180">
        <v>67</v>
      </c>
    </row>
    <row r="93" spans="1:41" x14ac:dyDescent="0.2">
      <c r="A93" s="93" t="s">
        <v>239</v>
      </c>
      <c r="B93" s="93" t="s">
        <v>239</v>
      </c>
      <c r="C93" s="93" t="s">
        <v>239</v>
      </c>
      <c r="D93" s="93" t="s">
        <v>239</v>
      </c>
      <c r="E93" s="93" t="s">
        <v>239</v>
      </c>
      <c r="F93" s="93" t="s">
        <v>239</v>
      </c>
      <c r="G93" s="93"/>
      <c r="H93" s="93" t="s">
        <v>239</v>
      </c>
      <c r="I93" s="93" t="s">
        <v>239</v>
      </c>
      <c r="J93" s="93" t="s">
        <v>239</v>
      </c>
      <c r="K93" s="93"/>
      <c r="L93" s="93"/>
      <c r="M93" s="93"/>
      <c r="N93" s="187" t="s">
        <v>239</v>
      </c>
      <c r="O93" s="179">
        <v>91</v>
      </c>
      <c r="P93" s="180" t="s">
        <v>239</v>
      </c>
      <c r="AL93" s="179">
        <v>68</v>
      </c>
      <c r="AM93" s="180">
        <v>0</v>
      </c>
      <c r="AN93" s="179" t="s">
        <v>239</v>
      </c>
      <c r="AO93" s="179">
        <v>68</v>
      </c>
    </row>
    <row r="94" spans="1:41" x14ac:dyDescent="0.2">
      <c r="A94" s="93" t="s">
        <v>239</v>
      </c>
      <c r="B94" s="93" t="s">
        <v>239</v>
      </c>
      <c r="C94" s="93" t="s">
        <v>239</v>
      </c>
      <c r="D94" s="93" t="s">
        <v>239</v>
      </c>
      <c r="E94" s="93" t="s">
        <v>239</v>
      </c>
      <c r="F94" s="93" t="s">
        <v>239</v>
      </c>
      <c r="G94" s="93"/>
      <c r="H94" s="93" t="s">
        <v>239</v>
      </c>
      <c r="I94" s="93" t="s">
        <v>239</v>
      </c>
      <c r="J94" s="93" t="s">
        <v>239</v>
      </c>
      <c r="K94" s="93"/>
      <c r="L94" s="93"/>
      <c r="M94" s="93"/>
      <c r="N94" s="187" t="s">
        <v>239</v>
      </c>
      <c r="O94" s="179">
        <v>92</v>
      </c>
      <c r="P94" s="180" t="s">
        <v>239</v>
      </c>
      <c r="AL94" s="179">
        <v>69</v>
      </c>
      <c r="AM94" s="180">
        <v>0</v>
      </c>
      <c r="AN94" s="179" t="s">
        <v>239</v>
      </c>
      <c r="AO94" s="179">
        <v>69</v>
      </c>
    </row>
    <row r="95" spans="1:41" x14ac:dyDescent="0.2">
      <c r="A95" s="93" t="s">
        <v>239</v>
      </c>
      <c r="B95" s="93" t="s">
        <v>239</v>
      </c>
      <c r="C95" s="93" t="s">
        <v>239</v>
      </c>
      <c r="D95" s="93" t="s">
        <v>239</v>
      </c>
      <c r="E95" s="93" t="s">
        <v>239</v>
      </c>
      <c r="F95" s="93" t="s">
        <v>239</v>
      </c>
      <c r="G95" s="93"/>
      <c r="H95" s="93" t="s">
        <v>239</v>
      </c>
      <c r="I95" s="93" t="s">
        <v>239</v>
      </c>
      <c r="J95" s="93" t="s">
        <v>239</v>
      </c>
      <c r="K95" s="93"/>
      <c r="L95" s="93"/>
      <c r="M95" s="93"/>
      <c r="N95" s="187" t="s">
        <v>239</v>
      </c>
      <c r="O95" s="179">
        <v>93</v>
      </c>
      <c r="P95" s="180" t="s">
        <v>239</v>
      </c>
      <c r="AL95" s="180">
        <v>70</v>
      </c>
      <c r="AM95" s="180">
        <v>0</v>
      </c>
      <c r="AN95" s="179" t="s">
        <v>239</v>
      </c>
      <c r="AO95" s="180">
        <v>70</v>
      </c>
    </row>
    <row r="96" spans="1:41" x14ac:dyDescent="0.2">
      <c r="A96" s="93" t="s">
        <v>239</v>
      </c>
      <c r="B96" s="93" t="s">
        <v>239</v>
      </c>
      <c r="C96" s="93" t="s">
        <v>239</v>
      </c>
      <c r="D96" s="93" t="s">
        <v>239</v>
      </c>
      <c r="E96" s="93" t="s">
        <v>239</v>
      </c>
      <c r="F96" s="93" t="s">
        <v>239</v>
      </c>
      <c r="G96" s="93"/>
      <c r="H96" s="93" t="s">
        <v>239</v>
      </c>
      <c r="I96" s="93" t="s">
        <v>239</v>
      </c>
      <c r="J96" s="93" t="s">
        <v>239</v>
      </c>
      <c r="K96" s="93"/>
      <c r="L96" s="93"/>
      <c r="M96" s="93"/>
      <c r="N96" s="187" t="s">
        <v>239</v>
      </c>
      <c r="O96" s="179">
        <v>94</v>
      </c>
      <c r="P96" s="180" t="s">
        <v>239</v>
      </c>
      <c r="AL96" s="179">
        <v>71</v>
      </c>
      <c r="AM96" s="180">
        <v>0</v>
      </c>
      <c r="AN96" s="179" t="s">
        <v>239</v>
      </c>
      <c r="AO96" s="179">
        <v>71</v>
      </c>
    </row>
    <row r="97" spans="1:41" x14ac:dyDescent="0.2">
      <c r="A97" s="93" t="s">
        <v>239</v>
      </c>
      <c r="B97" s="93" t="s">
        <v>239</v>
      </c>
      <c r="C97" s="93" t="s">
        <v>239</v>
      </c>
      <c r="D97" s="93" t="s">
        <v>239</v>
      </c>
      <c r="E97" s="93" t="s">
        <v>239</v>
      </c>
      <c r="F97" s="93" t="s">
        <v>239</v>
      </c>
      <c r="G97" s="93"/>
      <c r="H97" s="93" t="s">
        <v>239</v>
      </c>
      <c r="I97" s="93" t="s">
        <v>239</v>
      </c>
      <c r="J97" s="93" t="s">
        <v>239</v>
      </c>
      <c r="K97" s="93"/>
      <c r="L97" s="93"/>
      <c r="M97" s="93"/>
      <c r="N97" s="187" t="s">
        <v>239</v>
      </c>
      <c r="O97" s="179">
        <v>95</v>
      </c>
      <c r="P97" s="180" t="s">
        <v>239</v>
      </c>
      <c r="AL97" s="179">
        <v>72</v>
      </c>
      <c r="AM97" s="180">
        <v>0</v>
      </c>
      <c r="AN97" s="179" t="s">
        <v>239</v>
      </c>
      <c r="AO97" s="179">
        <v>72</v>
      </c>
    </row>
    <row r="98" spans="1:41" x14ac:dyDescent="0.2">
      <c r="A98" s="93" t="s">
        <v>239</v>
      </c>
      <c r="B98" s="93" t="s">
        <v>239</v>
      </c>
      <c r="C98" s="93" t="s">
        <v>239</v>
      </c>
      <c r="D98" s="93" t="s">
        <v>239</v>
      </c>
      <c r="E98" s="93" t="s">
        <v>239</v>
      </c>
      <c r="F98" s="93" t="s">
        <v>239</v>
      </c>
      <c r="G98" s="93"/>
      <c r="H98" s="93" t="s">
        <v>239</v>
      </c>
      <c r="I98" s="93" t="s">
        <v>239</v>
      </c>
      <c r="J98" s="93" t="s">
        <v>239</v>
      </c>
      <c r="K98" s="93"/>
      <c r="L98" s="93"/>
      <c r="M98" s="93"/>
      <c r="N98" s="187" t="s">
        <v>239</v>
      </c>
      <c r="O98" s="179">
        <v>96</v>
      </c>
      <c r="P98" s="180" t="s">
        <v>239</v>
      </c>
      <c r="AL98" s="180">
        <v>73</v>
      </c>
      <c r="AM98" s="180">
        <v>0</v>
      </c>
      <c r="AN98" s="179" t="s">
        <v>239</v>
      </c>
      <c r="AO98" s="180">
        <v>73</v>
      </c>
    </row>
    <row r="99" spans="1:41" x14ac:dyDescent="0.2">
      <c r="A99" s="93" t="s">
        <v>239</v>
      </c>
      <c r="B99" s="93" t="s">
        <v>239</v>
      </c>
      <c r="C99" s="93" t="s">
        <v>239</v>
      </c>
      <c r="D99" s="93" t="s">
        <v>239</v>
      </c>
      <c r="E99" s="93" t="s">
        <v>239</v>
      </c>
      <c r="F99" s="93" t="s">
        <v>239</v>
      </c>
      <c r="G99" s="93"/>
      <c r="H99" s="93" t="s">
        <v>239</v>
      </c>
      <c r="I99" s="93" t="s">
        <v>239</v>
      </c>
      <c r="J99" s="93" t="s">
        <v>239</v>
      </c>
      <c r="K99" s="93"/>
      <c r="L99" s="93"/>
      <c r="M99" s="93"/>
      <c r="N99" s="187" t="s">
        <v>239</v>
      </c>
      <c r="O99" s="179">
        <v>97</v>
      </c>
      <c r="P99" s="180" t="s">
        <v>239</v>
      </c>
      <c r="AL99" s="179">
        <v>74</v>
      </c>
      <c r="AM99" s="180">
        <v>0</v>
      </c>
      <c r="AN99" s="179" t="s">
        <v>239</v>
      </c>
      <c r="AO99" s="179">
        <v>74</v>
      </c>
    </row>
    <row r="100" spans="1:41" x14ac:dyDescent="0.2">
      <c r="A100" s="93" t="s">
        <v>239</v>
      </c>
      <c r="B100" s="93" t="s">
        <v>239</v>
      </c>
      <c r="C100" s="93" t="s">
        <v>239</v>
      </c>
      <c r="D100" s="93" t="s">
        <v>239</v>
      </c>
      <c r="E100" s="93" t="s">
        <v>239</v>
      </c>
      <c r="F100" s="93" t="s">
        <v>239</v>
      </c>
      <c r="G100" s="93"/>
      <c r="H100" s="93" t="s">
        <v>239</v>
      </c>
      <c r="I100" s="93" t="s">
        <v>239</v>
      </c>
      <c r="J100" s="93" t="s">
        <v>239</v>
      </c>
      <c r="K100" s="93"/>
      <c r="L100" s="93"/>
      <c r="M100" s="93"/>
      <c r="N100" s="187" t="s">
        <v>239</v>
      </c>
      <c r="O100" s="179">
        <v>98</v>
      </c>
      <c r="P100" s="180" t="s">
        <v>239</v>
      </c>
      <c r="AL100" s="179">
        <v>75</v>
      </c>
      <c r="AM100" s="180">
        <v>0</v>
      </c>
      <c r="AN100" s="179" t="s">
        <v>239</v>
      </c>
      <c r="AO100" s="179">
        <v>75</v>
      </c>
    </row>
    <row r="101" spans="1:41" x14ac:dyDescent="0.2">
      <c r="A101" s="93" t="s">
        <v>239</v>
      </c>
      <c r="B101" s="93" t="s">
        <v>239</v>
      </c>
      <c r="C101" s="93" t="s">
        <v>239</v>
      </c>
      <c r="D101" s="93" t="s">
        <v>239</v>
      </c>
      <c r="E101" s="93" t="s">
        <v>239</v>
      </c>
      <c r="F101" s="93" t="s">
        <v>239</v>
      </c>
      <c r="G101" s="93"/>
      <c r="H101" s="93" t="s">
        <v>239</v>
      </c>
      <c r="I101" s="93" t="s">
        <v>239</v>
      </c>
      <c r="J101" s="93" t="s">
        <v>239</v>
      </c>
      <c r="K101" s="93"/>
      <c r="L101" s="93"/>
      <c r="M101" s="93"/>
      <c r="N101" s="187" t="s">
        <v>239</v>
      </c>
      <c r="O101" s="179">
        <v>99</v>
      </c>
      <c r="P101" s="180" t="s">
        <v>239</v>
      </c>
      <c r="AL101" s="180">
        <v>76</v>
      </c>
      <c r="AM101" s="180">
        <v>0</v>
      </c>
      <c r="AN101" s="179" t="s">
        <v>239</v>
      </c>
      <c r="AO101" s="180">
        <v>76</v>
      </c>
    </row>
    <row r="102" spans="1:41" x14ac:dyDescent="0.2">
      <c r="A102" s="93" t="s">
        <v>239</v>
      </c>
      <c r="B102" s="93" t="s">
        <v>239</v>
      </c>
      <c r="C102" s="93" t="s">
        <v>239</v>
      </c>
      <c r="D102" s="93" t="s">
        <v>239</v>
      </c>
      <c r="E102" s="93" t="s">
        <v>239</v>
      </c>
      <c r="F102" s="93" t="s">
        <v>239</v>
      </c>
      <c r="G102" s="93"/>
      <c r="H102" s="93" t="s">
        <v>239</v>
      </c>
      <c r="I102" s="93" t="s">
        <v>239</v>
      </c>
      <c r="J102" s="93" t="s">
        <v>239</v>
      </c>
      <c r="K102" s="93"/>
      <c r="L102" s="93"/>
      <c r="M102" s="93"/>
      <c r="N102" s="187" t="s">
        <v>239</v>
      </c>
      <c r="O102" s="179">
        <v>100</v>
      </c>
      <c r="P102" s="180" t="s">
        <v>239</v>
      </c>
      <c r="AL102" s="179">
        <v>77</v>
      </c>
      <c r="AM102" s="180">
        <v>0</v>
      </c>
      <c r="AN102" s="179" t="s">
        <v>239</v>
      </c>
      <c r="AO102" s="179">
        <v>77</v>
      </c>
    </row>
    <row r="103" spans="1:41" x14ac:dyDescent="0.2">
      <c r="A103" s="93" t="s">
        <v>239</v>
      </c>
      <c r="B103" s="93" t="s">
        <v>239</v>
      </c>
      <c r="C103" s="93" t="s">
        <v>239</v>
      </c>
      <c r="D103" s="93" t="s">
        <v>239</v>
      </c>
      <c r="E103" s="93" t="s">
        <v>239</v>
      </c>
      <c r="F103" s="93" t="s">
        <v>239</v>
      </c>
      <c r="G103" s="93"/>
      <c r="H103" s="93" t="s">
        <v>239</v>
      </c>
      <c r="I103" s="93" t="s">
        <v>239</v>
      </c>
      <c r="J103" s="93" t="s">
        <v>239</v>
      </c>
      <c r="K103" s="93"/>
      <c r="L103" s="93"/>
      <c r="M103" s="93"/>
      <c r="N103" s="187" t="s">
        <v>239</v>
      </c>
      <c r="O103" s="179">
        <v>101</v>
      </c>
      <c r="P103" s="180" t="s">
        <v>239</v>
      </c>
      <c r="AL103" s="179">
        <v>78</v>
      </c>
      <c r="AM103" s="180">
        <v>0</v>
      </c>
      <c r="AN103" s="179" t="s">
        <v>239</v>
      </c>
      <c r="AO103" s="179">
        <v>78</v>
      </c>
    </row>
    <row r="104" spans="1:41" x14ac:dyDescent="0.2">
      <c r="A104" s="93" t="s">
        <v>239</v>
      </c>
      <c r="B104" s="93" t="s">
        <v>239</v>
      </c>
      <c r="C104" s="93" t="s">
        <v>239</v>
      </c>
      <c r="D104" s="93" t="s">
        <v>239</v>
      </c>
      <c r="E104" s="93" t="s">
        <v>239</v>
      </c>
      <c r="F104" s="93" t="s">
        <v>239</v>
      </c>
      <c r="G104" s="93"/>
      <c r="H104" s="93" t="s">
        <v>239</v>
      </c>
      <c r="I104" s="93" t="s">
        <v>239</v>
      </c>
      <c r="J104" s="93" t="s">
        <v>239</v>
      </c>
      <c r="K104" s="93"/>
      <c r="L104" s="93"/>
      <c r="M104" s="93"/>
      <c r="N104" s="187" t="s">
        <v>239</v>
      </c>
      <c r="O104" s="179">
        <v>102</v>
      </c>
      <c r="P104" s="180" t="s">
        <v>239</v>
      </c>
      <c r="AL104" s="180">
        <v>79</v>
      </c>
      <c r="AM104" s="180">
        <v>0</v>
      </c>
      <c r="AN104" s="179" t="s">
        <v>239</v>
      </c>
      <c r="AO104" s="180">
        <v>79</v>
      </c>
    </row>
    <row r="105" spans="1:41" x14ac:dyDescent="0.2">
      <c r="A105" s="93" t="s">
        <v>239</v>
      </c>
      <c r="B105" s="93" t="s">
        <v>239</v>
      </c>
      <c r="C105" s="93" t="s">
        <v>239</v>
      </c>
      <c r="D105" s="93" t="s">
        <v>239</v>
      </c>
      <c r="E105" s="93" t="s">
        <v>239</v>
      </c>
      <c r="F105" s="93" t="s">
        <v>239</v>
      </c>
      <c r="G105" s="93"/>
      <c r="H105" s="93" t="s">
        <v>239</v>
      </c>
      <c r="I105" s="93" t="s">
        <v>239</v>
      </c>
      <c r="J105" s="93" t="s">
        <v>239</v>
      </c>
      <c r="K105" s="93"/>
      <c r="L105" s="93"/>
      <c r="M105" s="93"/>
      <c r="N105" s="187" t="s">
        <v>239</v>
      </c>
      <c r="O105" s="179">
        <v>103</v>
      </c>
      <c r="P105" s="180" t="s">
        <v>239</v>
      </c>
      <c r="AL105" s="179">
        <v>80</v>
      </c>
      <c r="AM105" s="180">
        <v>0</v>
      </c>
      <c r="AN105" s="179" t="s">
        <v>239</v>
      </c>
      <c r="AO105" s="179">
        <v>80</v>
      </c>
    </row>
    <row r="106" spans="1:41" x14ac:dyDescent="0.2">
      <c r="A106" s="93" t="s">
        <v>239</v>
      </c>
      <c r="B106" s="93" t="s">
        <v>239</v>
      </c>
      <c r="C106" s="93" t="s">
        <v>239</v>
      </c>
      <c r="D106" s="93" t="s">
        <v>239</v>
      </c>
      <c r="E106" s="93" t="s">
        <v>239</v>
      </c>
      <c r="F106" s="93" t="s">
        <v>239</v>
      </c>
      <c r="G106" s="93"/>
      <c r="H106" s="93" t="s">
        <v>239</v>
      </c>
      <c r="I106" s="93" t="s">
        <v>239</v>
      </c>
      <c r="J106" s="93" t="s">
        <v>239</v>
      </c>
      <c r="K106" s="93"/>
      <c r="L106" s="93"/>
      <c r="M106" s="93"/>
      <c r="N106" s="187" t="s">
        <v>239</v>
      </c>
      <c r="O106" s="179">
        <v>104</v>
      </c>
      <c r="P106" s="180" t="s">
        <v>239</v>
      </c>
      <c r="AL106" s="179">
        <v>81</v>
      </c>
      <c r="AM106" s="180">
        <v>0</v>
      </c>
      <c r="AN106" s="179" t="s">
        <v>239</v>
      </c>
      <c r="AO106" s="179">
        <v>81</v>
      </c>
    </row>
    <row r="107" spans="1:41" x14ac:dyDescent="0.2">
      <c r="A107" s="93" t="s">
        <v>239</v>
      </c>
      <c r="B107" s="93" t="s">
        <v>239</v>
      </c>
      <c r="C107" s="93" t="s">
        <v>239</v>
      </c>
      <c r="D107" s="93" t="s">
        <v>239</v>
      </c>
      <c r="E107" s="93" t="s">
        <v>239</v>
      </c>
      <c r="F107" s="93" t="s">
        <v>239</v>
      </c>
      <c r="G107" s="93"/>
      <c r="H107" s="93" t="s">
        <v>239</v>
      </c>
      <c r="I107" s="93" t="s">
        <v>239</v>
      </c>
      <c r="J107" s="93" t="s">
        <v>239</v>
      </c>
      <c r="K107" s="93"/>
      <c r="L107" s="93"/>
      <c r="M107" s="93"/>
      <c r="N107" s="187" t="s">
        <v>239</v>
      </c>
      <c r="O107" s="179">
        <v>105</v>
      </c>
      <c r="P107" s="180" t="s">
        <v>239</v>
      </c>
      <c r="AL107" s="180">
        <v>82</v>
      </c>
      <c r="AM107" s="180">
        <v>0</v>
      </c>
      <c r="AN107" s="179" t="s">
        <v>239</v>
      </c>
      <c r="AO107" s="180">
        <v>82</v>
      </c>
    </row>
    <row r="108" spans="1:41" x14ac:dyDescent="0.2">
      <c r="A108" s="93" t="s">
        <v>239</v>
      </c>
      <c r="B108" s="93" t="s">
        <v>239</v>
      </c>
      <c r="C108" s="93" t="s">
        <v>239</v>
      </c>
      <c r="D108" s="93" t="s">
        <v>239</v>
      </c>
      <c r="E108" s="93" t="s">
        <v>239</v>
      </c>
      <c r="F108" s="93" t="s">
        <v>239</v>
      </c>
      <c r="G108" s="93"/>
      <c r="H108" s="93" t="s">
        <v>239</v>
      </c>
      <c r="I108" s="93" t="s">
        <v>239</v>
      </c>
      <c r="J108" s="93" t="s">
        <v>239</v>
      </c>
      <c r="K108" s="93"/>
      <c r="L108" s="93"/>
      <c r="M108" s="93"/>
      <c r="N108" s="187" t="s">
        <v>239</v>
      </c>
      <c r="O108" s="179">
        <v>106</v>
      </c>
      <c r="P108" s="180" t="s">
        <v>239</v>
      </c>
      <c r="AL108" s="179">
        <v>83</v>
      </c>
      <c r="AM108" s="180">
        <v>0</v>
      </c>
      <c r="AN108" s="179" t="s">
        <v>239</v>
      </c>
      <c r="AO108" s="179">
        <v>83</v>
      </c>
    </row>
    <row r="109" spans="1:41" x14ac:dyDescent="0.2">
      <c r="A109" s="93" t="s">
        <v>239</v>
      </c>
      <c r="B109" s="93" t="s">
        <v>239</v>
      </c>
      <c r="C109" s="93" t="s">
        <v>239</v>
      </c>
      <c r="D109" s="93" t="s">
        <v>239</v>
      </c>
      <c r="E109" s="93" t="s">
        <v>239</v>
      </c>
      <c r="F109" s="93" t="s">
        <v>239</v>
      </c>
      <c r="G109" s="93"/>
      <c r="H109" s="93" t="s">
        <v>239</v>
      </c>
      <c r="I109" s="93" t="s">
        <v>239</v>
      </c>
      <c r="J109" s="93" t="s">
        <v>239</v>
      </c>
      <c r="K109" s="93"/>
      <c r="L109" s="93"/>
      <c r="M109" s="93"/>
      <c r="N109" s="187" t="s">
        <v>239</v>
      </c>
      <c r="O109" s="179">
        <v>107</v>
      </c>
      <c r="P109" s="180" t="s">
        <v>239</v>
      </c>
      <c r="AL109" s="179">
        <v>84</v>
      </c>
      <c r="AM109" s="180">
        <v>0</v>
      </c>
      <c r="AN109" s="179" t="s">
        <v>239</v>
      </c>
      <c r="AO109" s="179">
        <v>84</v>
      </c>
    </row>
    <row r="110" spans="1:41" x14ac:dyDescent="0.2">
      <c r="A110" s="93" t="s">
        <v>239</v>
      </c>
      <c r="B110" s="93" t="s">
        <v>239</v>
      </c>
      <c r="C110" s="93" t="s">
        <v>239</v>
      </c>
      <c r="D110" s="93" t="s">
        <v>239</v>
      </c>
      <c r="E110" s="93" t="s">
        <v>239</v>
      </c>
      <c r="F110" s="93" t="s">
        <v>239</v>
      </c>
      <c r="G110" s="93"/>
      <c r="H110" s="93" t="s">
        <v>239</v>
      </c>
      <c r="I110" s="93" t="s">
        <v>239</v>
      </c>
      <c r="J110" s="93" t="s">
        <v>239</v>
      </c>
      <c r="K110" s="93"/>
      <c r="L110" s="93"/>
      <c r="M110" s="93"/>
      <c r="N110" s="187" t="s">
        <v>239</v>
      </c>
      <c r="O110" s="179">
        <v>108</v>
      </c>
      <c r="P110" s="180" t="s">
        <v>239</v>
      </c>
      <c r="AL110" s="180">
        <v>85</v>
      </c>
      <c r="AM110" s="180">
        <v>0</v>
      </c>
      <c r="AN110" s="179" t="s">
        <v>239</v>
      </c>
      <c r="AO110" s="180">
        <v>85</v>
      </c>
    </row>
    <row r="111" spans="1:41" x14ac:dyDescent="0.2">
      <c r="A111" s="93" t="s">
        <v>239</v>
      </c>
      <c r="B111" s="93" t="s">
        <v>239</v>
      </c>
      <c r="C111" s="93" t="s">
        <v>239</v>
      </c>
      <c r="D111" s="93" t="s">
        <v>239</v>
      </c>
      <c r="E111" s="93" t="s">
        <v>239</v>
      </c>
      <c r="F111" s="93" t="s">
        <v>239</v>
      </c>
      <c r="G111" s="93"/>
      <c r="H111" s="93" t="s">
        <v>239</v>
      </c>
      <c r="I111" s="93" t="s">
        <v>239</v>
      </c>
      <c r="J111" s="93" t="s">
        <v>239</v>
      </c>
      <c r="K111" s="93"/>
      <c r="L111" s="93"/>
      <c r="M111" s="93"/>
      <c r="N111" s="187" t="s">
        <v>239</v>
      </c>
      <c r="O111" s="179">
        <v>109</v>
      </c>
      <c r="P111" s="180" t="s">
        <v>239</v>
      </c>
      <c r="AL111" s="179">
        <v>86</v>
      </c>
      <c r="AM111" s="180">
        <v>0</v>
      </c>
      <c r="AN111" s="179" t="s">
        <v>239</v>
      </c>
      <c r="AO111" s="179">
        <v>86</v>
      </c>
    </row>
    <row r="112" spans="1:41" x14ac:dyDescent="0.2">
      <c r="A112" s="93" t="s">
        <v>239</v>
      </c>
      <c r="B112" s="93" t="s">
        <v>239</v>
      </c>
      <c r="C112" s="93" t="s">
        <v>239</v>
      </c>
      <c r="D112" s="93" t="s">
        <v>239</v>
      </c>
      <c r="E112" s="93" t="s">
        <v>239</v>
      </c>
      <c r="F112" s="93" t="s">
        <v>239</v>
      </c>
      <c r="G112" s="93"/>
      <c r="H112" s="93" t="s">
        <v>239</v>
      </c>
      <c r="I112" s="93" t="s">
        <v>239</v>
      </c>
      <c r="J112" s="93" t="s">
        <v>239</v>
      </c>
      <c r="K112" s="93"/>
      <c r="L112" s="93"/>
      <c r="M112" s="93"/>
      <c r="N112" s="187" t="s">
        <v>239</v>
      </c>
      <c r="O112" s="179">
        <v>110</v>
      </c>
      <c r="P112" s="180" t="s">
        <v>239</v>
      </c>
      <c r="AL112" s="179">
        <v>87</v>
      </c>
      <c r="AM112" s="180">
        <v>0</v>
      </c>
      <c r="AN112" s="179" t="s">
        <v>239</v>
      </c>
      <c r="AO112" s="179">
        <v>87</v>
      </c>
    </row>
    <row r="113" spans="1:41" x14ac:dyDescent="0.2">
      <c r="A113" s="93" t="s">
        <v>239</v>
      </c>
      <c r="B113" s="93" t="s">
        <v>239</v>
      </c>
      <c r="C113" s="93" t="s">
        <v>239</v>
      </c>
      <c r="D113" s="93" t="s">
        <v>239</v>
      </c>
      <c r="E113" s="93" t="s">
        <v>239</v>
      </c>
      <c r="F113" s="93" t="s">
        <v>239</v>
      </c>
      <c r="G113" s="93"/>
      <c r="H113" s="93" t="s">
        <v>239</v>
      </c>
      <c r="I113" s="93" t="s">
        <v>239</v>
      </c>
      <c r="J113" s="93" t="s">
        <v>239</v>
      </c>
      <c r="K113" s="93"/>
      <c r="L113" s="93"/>
      <c r="M113" s="93"/>
      <c r="N113" s="187" t="s">
        <v>239</v>
      </c>
      <c r="O113" s="179">
        <v>111</v>
      </c>
      <c r="P113" s="180" t="s">
        <v>239</v>
      </c>
      <c r="AL113" s="180">
        <v>88</v>
      </c>
      <c r="AM113" s="180">
        <v>0</v>
      </c>
      <c r="AN113" s="179" t="s">
        <v>239</v>
      </c>
      <c r="AO113" s="180">
        <v>88</v>
      </c>
    </row>
    <row r="114" spans="1:41" x14ac:dyDescent="0.2">
      <c r="A114" s="93" t="s">
        <v>239</v>
      </c>
      <c r="B114" s="93" t="s">
        <v>239</v>
      </c>
      <c r="C114" s="93" t="s">
        <v>239</v>
      </c>
      <c r="D114" s="93" t="s">
        <v>239</v>
      </c>
      <c r="E114" s="93" t="s">
        <v>239</v>
      </c>
      <c r="F114" s="93" t="s">
        <v>239</v>
      </c>
      <c r="G114" s="93"/>
      <c r="H114" s="93" t="s">
        <v>239</v>
      </c>
      <c r="I114" s="93" t="s">
        <v>239</v>
      </c>
      <c r="J114" s="93" t="s">
        <v>239</v>
      </c>
      <c r="K114" s="93"/>
      <c r="L114" s="93"/>
      <c r="M114" s="93"/>
      <c r="N114" s="187" t="s">
        <v>239</v>
      </c>
      <c r="O114" s="179">
        <v>112</v>
      </c>
      <c r="P114" s="180" t="s">
        <v>239</v>
      </c>
      <c r="AL114" s="179">
        <v>89</v>
      </c>
      <c r="AM114" s="180">
        <v>0</v>
      </c>
      <c r="AN114" s="179" t="s">
        <v>239</v>
      </c>
      <c r="AO114" s="179">
        <v>89</v>
      </c>
    </row>
    <row r="115" spans="1:41" x14ac:dyDescent="0.2">
      <c r="A115" s="93" t="s">
        <v>239</v>
      </c>
      <c r="B115" s="93" t="s">
        <v>239</v>
      </c>
      <c r="C115" s="93" t="s">
        <v>239</v>
      </c>
      <c r="D115" s="93" t="s">
        <v>239</v>
      </c>
      <c r="E115" s="93" t="s">
        <v>239</v>
      </c>
      <c r="F115" s="93" t="s">
        <v>239</v>
      </c>
      <c r="G115" s="93"/>
      <c r="H115" s="93" t="s">
        <v>239</v>
      </c>
      <c r="I115" s="93" t="s">
        <v>239</v>
      </c>
      <c r="J115" s="93" t="s">
        <v>239</v>
      </c>
      <c r="K115" s="93"/>
      <c r="L115" s="93"/>
      <c r="M115" s="93"/>
      <c r="N115" s="187" t="s">
        <v>239</v>
      </c>
      <c r="O115" s="179">
        <v>113</v>
      </c>
      <c r="P115" s="180" t="s">
        <v>239</v>
      </c>
      <c r="AL115" s="179">
        <v>90</v>
      </c>
      <c r="AM115" s="180">
        <v>0</v>
      </c>
      <c r="AN115" s="179" t="s">
        <v>239</v>
      </c>
      <c r="AO115" s="179">
        <v>90</v>
      </c>
    </row>
    <row r="116" spans="1:41" x14ac:dyDescent="0.2">
      <c r="A116" s="93" t="s">
        <v>239</v>
      </c>
      <c r="B116" s="93" t="s">
        <v>239</v>
      </c>
      <c r="C116" s="93" t="s">
        <v>239</v>
      </c>
      <c r="D116" s="93" t="s">
        <v>239</v>
      </c>
      <c r="E116" s="93" t="s">
        <v>239</v>
      </c>
      <c r="F116" s="93" t="s">
        <v>239</v>
      </c>
      <c r="G116" s="93"/>
      <c r="H116" s="93" t="s">
        <v>239</v>
      </c>
      <c r="I116" s="93" t="s">
        <v>239</v>
      </c>
      <c r="J116" s="93" t="s">
        <v>239</v>
      </c>
      <c r="K116" s="93"/>
      <c r="L116" s="93"/>
      <c r="M116" s="93"/>
      <c r="N116" s="187" t="s">
        <v>239</v>
      </c>
      <c r="O116" s="179">
        <v>114</v>
      </c>
      <c r="P116" s="180" t="s">
        <v>239</v>
      </c>
      <c r="AL116" s="180">
        <v>91</v>
      </c>
      <c r="AM116" s="180">
        <v>0</v>
      </c>
      <c r="AN116" s="179" t="s">
        <v>239</v>
      </c>
      <c r="AO116" s="180">
        <v>91</v>
      </c>
    </row>
    <row r="117" spans="1:41" x14ac:dyDescent="0.2">
      <c r="A117" s="93" t="s">
        <v>239</v>
      </c>
      <c r="B117" s="93" t="s">
        <v>239</v>
      </c>
      <c r="C117" s="93" t="s">
        <v>239</v>
      </c>
      <c r="D117" s="93" t="s">
        <v>239</v>
      </c>
      <c r="E117" s="93" t="s">
        <v>239</v>
      </c>
      <c r="F117" s="93" t="s">
        <v>239</v>
      </c>
      <c r="G117" s="93"/>
      <c r="H117" s="93" t="s">
        <v>239</v>
      </c>
      <c r="I117" s="93" t="s">
        <v>239</v>
      </c>
      <c r="J117" s="93" t="s">
        <v>239</v>
      </c>
      <c r="K117" s="93"/>
      <c r="L117" s="93"/>
      <c r="M117" s="93"/>
      <c r="N117" s="187" t="s">
        <v>239</v>
      </c>
      <c r="O117" s="179">
        <v>115</v>
      </c>
      <c r="P117" s="180" t="s">
        <v>239</v>
      </c>
      <c r="AL117" s="179">
        <v>92</v>
      </c>
      <c r="AM117" s="180">
        <v>0</v>
      </c>
      <c r="AN117" s="179" t="s">
        <v>239</v>
      </c>
      <c r="AO117" s="179">
        <v>92</v>
      </c>
    </row>
    <row r="118" spans="1:41" x14ac:dyDescent="0.2">
      <c r="A118" s="93" t="s">
        <v>239</v>
      </c>
      <c r="B118" s="93" t="s">
        <v>239</v>
      </c>
      <c r="C118" s="93" t="s">
        <v>239</v>
      </c>
      <c r="D118" s="93" t="s">
        <v>239</v>
      </c>
      <c r="E118" s="93" t="s">
        <v>239</v>
      </c>
      <c r="F118" s="93" t="s">
        <v>239</v>
      </c>
      <c r="G118" s="93"/>
      <c r="H118" s="93" t="s">
        <v>239</v>
      </c>
      <c r="I118" s="93" t="s">
        <v>239</v>
      </c>
      <c r="J118" s="93" t="s">
        <v>239</v>
      </c>
      <c r="K118" s="93"/>
      <c r="L118" s="93"/>
      <c r="M118" s="93"/>
      <c r="N118" s="187" t="s">
        <v>239</v>
      </c>
      <c r="O118" s="179">
        <v>116</v>
      </c>
      <c r="P118" s="180" t="s">
        <v>239</v>
      </c>
      <c r="AL118" s="179">
        <v>93</v>
      </c>
      <c r="AM118" s="180">
        <v>0</v>
      </c>
      <c r="AN118" s="179" t="s">
        <v>239</v>
      </c>
      <c r="AO118" s="179">
        <v>93</v>
      </c>
    </row>
    <row r="119" spans="1:41" x14ac:dyDescent="0.2">
      <c r="A119" s="93" t="s">
        <v>239</v>
      </c>
      <c r="B119" s="93" t="s">
        <v>239</v>
      </c>
      <c r="C119" s="93" t="s">
        <v>239</v>
      </c>
      <c r="D119" s="93" t="s">
        <v>239</v>
      </c>
      <c r="E119" s="93" t="s">
        <v>239</v>
      </c>
      <c r="F119" s="93" t="s">
        <v>239</v>
      </c>
      <c r="G119" s="93"/>
      <c r="H119" s="93" t="s">
        <v>239</v>
      </c>
      <c r="I119" s="93" t="s">
        <v>239</v>
      </c>
      <c r="J119" s="93" t="s">
        <v>239</v>
      </c>
      <c r="K119" s="93"/>
      <c r="L119" s="93"/>
      <c r="M119" s="93"/>
      <c r="N119" s="187" t="s">
        <v>239</v>
      </c>
      <c r="O119" s="179">
        <v>117</v>
      </c>
      <c r="P119" s="180" t="s">
        <v>239</v>
      </c>
      <c r="AL119" s="180">
        <v>94</v>
      </c>
      <c r="AM119" s="180">
        <v>0</v>
      </c>
      <c r="AN119" s="179" t="s">
        <v>239</v>
      </c>
      <c r="AO119" s="180">
        <v>94</v>
      </c>
    </row>
    <row r="120" spans="1:41" x14ac:dyDescent="0.2">
      <c r="A120" s="93" t="s">
        <v>239</v>
      </c>
      <c r="B120" s="93" t="s">
        <v>239</v>
      </c>
      <c r="C120" s="93" t="s">
        <v>239</v>
      </c>
      <c r="D120" s="93" t="s">
        <v>239</v>
      </c>
      <c r="E120" s="93" t="s">
        <v>239</v>
      </c>
      <c r="F120" s="93" t="s">
        <v>239</v>
      </c>
      <c r="G120" s="93"/>
      <c r="H120" s="93" t="s">
        <v>239</v>
      </c>
      <c r="I120" s="93" t="s">
        <v>239</v>
      </c>
      <c r="J120" s="93" t="s">
        <v>239</v>
      </c>
      <c r="K120" s="93"/>
      <c r="L120" s="93"/>
      <c r="M120" s="93"/>
      <c r="N120" s="187" t="s">
        <v>239</v>
      </c>
      <c r="O120" s="179">
        <v>118</v>
      </c>
      <c r="P120" s="180" t="s">
        <v>239</v>
      </c>
      <c r="AL120" s="179">
        <v>95</v>
      </c>
      <c r="AM120" s="180">
        <v>0</v>
      </c>
      <c r="AN120" s="179" t="s">
        <v>239</v>
      </c>
      <c r="AO120" s="179">
        <v>95</v>
      </c>
    </row>
    <row r="121" spans="1:41" x14ac:dyDescent="0.2">
      <c r="A121" s="93" t="s">
        <v>239</v>
      </c>
      <c r="B121" s="93" t="s">
        <v>239</v>
      </c>
      <c r="C121" s="93" t="s">
        <v>239</v>
      </c>
      <c r="D121" s="93" t="s">
        <v>239</v>
      </c>
      <c r="E121" s="93" t="s">
        <v>239</v>
      </c>
      <c r="F121" s="93" t="s">
        <v>239</v>
      </c>
      <c r="G121" s="93"/>
      <c r="H121" s="93" t="s">
        <v>239</v>
      </c>
      <c r="I121" s="93" t="s">
        <v>239</v>
      </c>
      <c r="J121" s="93" t="s">
        <v>239</v>
      </c>
      <c r="K121" s="93"/>
      <c r="L121" s="93"/>
      <c r="M121" s="93"/>
      <c r="N121" s="187" t="s">
        <v>239</v>
      </c>
      <c r="O121" s="179">
        <v>119</v>
      </c>
      <c r="P121" s="180" t="s">
        <v>239</v>
      </c>
      <c r="AL121" s="179">
        <v>96</v>
      </c>
      <c r="AM121" s="180">
        <v>0</v>
      </c>
      <c r="AN121" s="179" t="s">
        <v>239</v>
      </c>
      <c r="AO121" s="179">
        <v>96</v>
      </c>
    </row>
    <row r="122" spans="1:41" x14ac:dyDescent="0.2">
      <c r="A122" s="93" t="s">
        <v>239</v>
      </c>
      <c r="B122" s="93" t="s">
        <v>239</v>
      </c>
      <c r="C122" s="93" t="s">
        <v>239</v>
      </c>
      <c r="D122" s="93" t="s">
        <v>239</v>
      </c>
      <c r="E122" s="93" t="s">
        <v>239</v>
      </c>
      <c r="F122" s="93" t="s">
        <v>239</v>
      </c>
      <c r="G122" s="93"/>
      <c r="H122" s="93" t="s">
        <v>239</v>
      </c>
      <c r="I122" s="93" t="s">
        <v>239</v>
      </c>
      <c r="J122" s="93" t="s">
        <v>239</v>
      </c>
      <c r="K122" s="93"/>
      <c r="L122" s="93"/>
      <c r="M122" s="93"/>
      <c r="N122" s="187" t="s">
        <v>239</v>
      </c>
      <c r="O122" s="179">
        <v>120</v>
      </c>
      <c r="P122" s="180" t="s">
        <v>239</v>
      </c>
      <c r="AL122" s="180">
        <v>97</v>
      </c>
      <c r="AM122" s="180">
        <v>0</v>
      </c>
      <c r="AN122" s="179" t="s">
        <v>239</v>
      </c>
      <c r="AO122" s="180">
        <v>97</v>
      </c>
    </row>
    <row r="123" spans="1:41" x14ac:dyDescent="0.2">
      <c r="A123" s="93" t="s">
        <v>239</v>
      </c>
      <c r="B123" s="93" t="s">
        <v>239</v>
      </c>
      <c r="C123" s="93" t="s">
        <v>239</v>
      </c>
      <c r="D123" s="93" t="s">
        <v>239</v>
      </c>
      <c r="E123" s="93" t="s">
        <v>239</v>
      </c>
      <c r="F123" s="93" t="s">
        <v>239</v>
      </c>
      <c r="G123" s="93"/>
      <c r="H123" s="93" t="s">
        <v>239</v>
      </c>
      <c r="I123" s="93" t="s">
        <v>239</v>
      </c>
      <c r="J123" s="93" t="s">
        <v>239</v>
      </c>
      <c r="K123" s="93"/>
      <c r="L123" s="93"/>
      <c r="M123" s="93"/>
      <c r="N123" s="187" t="s">
        <v>239</v>
      </c>
      <c r="O123" s="179">
        <v>121</v>
      </c>
      <c r="P123" s="180" t="s">
        <v>239</v>
      </c>
      <c r="AL123" s="179">
        <v>98</v>
      </c>
      <c r="AM123" s="180">
        <v>0</v>
      </c>
      <c r="AN123" s="179" t="s">
        <v>239</v>
      </c>
      <c r="AO123" s="179">
        <v>98</v>
      </c>
    </row>
    <row r="124" spans="1:41" x14ac:dyDescent="0.2">
      <c r="A124" s="93" t="s">
        <v>239</v>
      </c>
      <c r="B124" s="93" t="s">
        <v>239</v>
      </c>
      <c r="C124" s="93" t="s">
        <v>239</v>
      </c>
      <c r="D124" s="93" t="s">
        <v>239</v>
      </c>
      <c r="E124" s="93" t="s">
        <v>239</v>
      </c>
      <c r="F124" s="93" t="s">
        <v>239</v>
      </c>
      <c r="G124" s="93"/>
      <c r="H124" s="93" t="s">
        <v>239</v>
      </c>
      <c r="I124" s="93" t="s">
        <v>239</v>
      </c>
      <c r="J124" s="93" t="s">
        <v>239</v>
      </c>
      <c r="K124" s="93"/>
      <c r="L124" s="93"/>
      <c r="M124" s="93"/>
      <c r="N124" s="187" t="s">
        <v>239</v>
      </c>
      <c r="O124" s="179">
        <v>122</v>
      </c>
      <c r="P124" s="180" t="s">
        <v>239</v>
      </c>
      <c r="AL124" s="179">
        <v>99</v>
      </c>
      <c r="AM124" s="180">
        <v>0</v>
      </c>
      <c r="AN124" s="179" t="s">
        <v>239</v>
      </c>
      <c r="AO124" s="179">
        <v>99</v>
      </c>
    </row>
    <row r="125" spans="1:41" x14ac:dyDescent="0.2">
      <c r="A125" s="93" t="s">
        <v>239</v>
      </c>
      <c r="B125" s="93" t="s">
        <v>239</v>
      </c>
      <c r="C125" s="93" t="s">
        <v>239</v>
      </c>
      <c r="D125" s="93" t="s">
        <v>239</v>
      </c>
      <c r="E125" s="93" t="s">
        <v>239</v>
      </c>
      <c r="F125" s="93" t="s">
        <v>239</v>
      </c>
      <c r="G125" s="93"/>
      <c r="H125" s="93" t="s">
        <v>239</v>
      </c>
      <c r="I125" s="93" t="s">
        <v>239</v>
      </c>
      <c r="J125" s="93" t="s">
        <v>239</v>
      </c>
      <c r="K125" s="93"/>
      <c r="L125" s="93"/>
      <c r="M125" s="93"/>
      <c r="N125" s="187" t="s">
        <v>239</v>
      </c>
      <c r="O125" s="179">
        <v>123</v>
      </c>
      <c r="P125" s="180" t="s">
        <v>239</v>
      </c>
      <c r="AL125" s="180">
        <v>100</v>
      </c>
      <c r="AM125" s="180">
        <v>0</v>
      </c>
      <c r="AN125" s="179" t="s">
        <v>239</v>
      </c>
      <c r="AO125" s="180">
        <v>100</v>
      </c>
    </row>
    <row r="126" spans="1:41" x14ac:dyDescent="0.2">
      <c r="A126" s="93" t="s">
        <v>239</v>
      </c>
      <c r="B126" s="93" t="s">
        <v>239</v>
      </c>
      <c r="C126" s="93" t="s">
        <v>239</v>
      </c>
      <c r="D126" s="93" t="s">
        <v>239</v>
      </c>
      <c r="E126" s="93" t="s">
        <v>239</v>
      </c>
      <c r="F126" s="93" t="s">
        <v>239</v>
      </c>
      <c r="G126" s="93"/>
      <c r="H126" s="93" t="s">
        <v>239</v>
      </c>
      <c r="I126" s="93" t="s">
        <v>239</v>
      </c>
      <c r="J126" s="93" t="s">
        <v>239</v>
      </c>
      <c r="K126" s="93"/>
      <c r="L126" s="93"/>
      <c r="M126" s="93"/>
      <c r="N126" s="187" t="s">
        <v>239</v>
      </c>
      <c r="O126" s="179">
        <v>124</v>
      </c>
      <c r="P126" s="180" t="s">
        <v>239</v>
      </c>
      <c r="AL126" s="179">
        <v>101</v>
      </c>
      <c r="AM126" s="180">
        <v>0</v>
      </c>
      <c r="AN126" s="179" t="s">
        <v>239</v>
      </c>
      <c r="AO126" s="179">
        <v>101</v>
      </c>
    </row>
    <row r="127" spans="1:41" x14ac:dyDescent="0.2">
      <c r="A127" s="93" t="s">
        <v>239</v>
      </c>
      <c r="B127" s="93" t="s">
        <v>239</v>
      </c>
      <c r="C127" s="93" t="s">
        <v>239</v>
      </c>
      <c r="D127" s="93" t="s">
        <v>239</v>
      </c>
      <c r="E127" s="93" t="s">
        <v>239</v>
      </c>
      <c r="F127" s="93" t="s">
        <v>239</v>
      </c>
      <c r="G127" s="93"/>
      <c r="H127" s="93" t="s">
        <v>239</v>
      </c>
      <c r="I127" s="93" t="s">
        <v>239</v>
      </c>
      <c r="J127" s="93" t="s">
        <v>239</v>
      </c>
      <c r="K127" s="93"/>
      <c r="L127" s="93"/>
      <c r="M127" s="93"/>
      <c r="N127" s="187" t="s">
        <v>239</v>
      </c>
      <c r="O127" s="179">
        <v>125</v>
      </c>
      <c r="P127" s="180" t="s">
        <v>239</v>
      </c>
      <c r="AL127" s="179">
        <v>102</v>
      </c>
      <c r="AM127" s="180">
        <v>0</v>
      </c>
      <c r="AN127" s="179" t="s">
        <v>239</v>
      </c>
      <c r="AO127" s="179">
        <v>102</v>
      </c>
    </row>
    <row r="128" spans="1:41" x14ac:dyDescent="0.2">
      <c r="A128" s="93" t="s">
        <v>239</v>
      </c>
      <c r="B128" s="93" t="s">
        <v>239</v>
      </c>
      <c r="C128" s="93" t="s">
        <v>239</v>
      </c>
      <c r="D128" s="93" t="s">
        <v>239</v>
      </c>
      <c r="E128" s="93" t="s">
        <v>239</v>
      </c>
      <c r="F128" s="93" t="s">
        <v>239</v>
      </c>
      <c r="G128" s="93"/>
      <c r="H128" s="93" t="s">
        <v>239</v>
      </c>
      <c r="I128" s="93" t="s">
        <v>239</v>
      </c>
      <c r="J128" s="93" t="s">
        <v>239</v>
      </c>
      <c r="K128" s="93"/>
      <c r="L128" s="93"/>
      <c r="M128" s="93"/>
      <c r="N128" s="187" t="s">
        <v>239</v>
      </c>
      <c r="O128" s="179">
        <v>126</v>
      </c>
      <c r="P128" s="180" t="s">
        <v>239</v>
      </c>
      <c r="AL128" s="180">
        <v>103</v>
      </c>
      <c r="AM128" s="180">
        <v>0</v>
      </c>
      <c r="AN128" s="179" t="s">
        <v>239</v>
      </c>
      <c r="AO128" s="180">
        <v>103</v>
      </c>
    </row>
    <row r="129" spans="1:41" x14ac:dyDescent="0.2">
      <c r="A129" s="93" t="s">
        <v>239</v>
      </c>
      <c r="B129" s="93" t="s">
        <v>239</v>
      </c>
      <c r="C129" s="93" t="s">
        <v>239</v>
      </c>
      <c r="D129" s="93" t="s">
        <v>239</v>
      </c>
      <c r="E129" s="93" t="s">
        <v>239</v>
      </c>
      <c r="F129" s="93" t="s">
        <v>239</v>
      </c>
      <c r="G129" s="93"/>
      <c r="H129" s="93" t="s">
        <v>239</v>
      </c>
      <c r="I129" s="93" t="s">
        <v>239</v>
      </c>
      <c r="J129" s="93" t="s">
        <v>239</v>
      </c>
      <c r="K129" s="93"/>
      <c r="L129" s="93"/>
      <c r="M129" s="93"/>
      <c r="N129" s="187" t="s">
        <v>239</v>
      </c>
      <c r="O129" s="179">
        <v>127</v>
      </c>
      <c r="P129" s="180" t="s">
        <v>239</v>
      </c>
      <c r="AL129" s="179">
        <v>104</v>
      </c>
      <c r="AM129" s="180">
        <v>0</v>
      </c>
      <c r="AN129" s="179" t="s">
        <v>239</v>
      </c>
      <c r="AO129" s="179">
        <v>104</v>
      </c>
    </row>
    <row r="130" spans="1:41" x14ac:dyDescent="0.2">
      <c r="A130" s="93" t="s">
        <v>239</v>
      </c>
      <c r="B130" s="93" t="s">
        <v>239</v>
      </c>
      <c r="C130" s="93" t="s">
        <v>239</v>
      </c>
      <c r="D130" s="93" t="s">
        <v>239</v>
      </c>
      <c r="E130" s="93" t="s">
        <v>239</v>
      </c>
      <c r="F130" s="93" t="s">
        <v>239</v>
      </c>
      <c r="G130" s="93"/>
      <c r="H130" s="93" t="s">
        <v>239</v>
      </c>
      <c r="I130" s="93" t="s">
        <v>239</v>
      </c>
      <c r="J130" s="93" t="s">
        <v>239</v>
      </c>
      <c r="K130" s="93"/>
      <c r="L130" s="93"/>
      <c r="M130" s="93"/>
      <c r="N130" s="187" t="s">
        <v>239</v>
      </c>
      <c r="O130" s="179">
        <v>128</v>
      </c>
      <c r="P130" s="180" t="s">
        <v>239</v>
      </c>
      <c r="AL130" s="179">
        <v>105</v>
      </c>
      <c r="AM130" s="180">
        <v>0</v>
      </c>
      <c r="AN130" s="179" t="s">
        <v>239</v>
      </c>
      <c r="AO130" s="179">
        <v>105</v>
      </c>
    </row>
    <row r="131" spans="1:41" x14ac:dyDescent="0.2">
      <c r="A131" s="93" t="s">
        <v>239</v>
      </c>
      <c r="B131" s="93" t="s">
        <v>239</v>
      </c>
      <c r="C131" s="93" t="s">
        <v>239</v>
      </c>
      <c r="D131" s="93" t="s">
        <v>239</v>
      </c>
      <c r="E131" s="93" t="s">
        <v>239</v>
      </c>
      <c r="F131" s="93" t="s">
        <v>239</v>
      </c>
      <c r="G131" s="93"/>
      <c r="H131" s="93" t="s">
        <v>239</v>
      </c>
      <c r="I131" s="93" t="s">
        <v>239</v>
      </c>
      <c r="J131" s="93" t="s">
        <v>239</v>
      </c>
      <c r="K131" s="93"/>
      <c r="L131" s="93"/>
      <c r="M131" s="93"/>
      <c r="N131" s="187" t="s">
        <v>239</v>
      </c>
      <c r="O131" s="179">
        <v>129</v>
      </c>
      <c r="P131" s="180" t="s">
        <v>239</v>
      </c>
      <c r="AL131" s="180">
        <v>106</v>
      </c>
      <c r="AM131" s="180">
        <v>0</v>
      </c>
      <c r="AN131" s="179" t="s">
        <v>239</v>
      </c>
      <c r="AO131" s="180">
        <v>106</v>
      </c>
    </row>
    <row r="132" spans="1:41" x14ac:dyDescent="0.2">
      <c r="A132" s="93" t="s">
        <v>239</v>
      </c>
      <c r="B132" s="93" t="s">
        <v>239</v>
      </c>
      <c r="C132" s="93" t="s">
        <v>239</v>
      </c>
      <c r="D132" s="93" t="s">
        <v>239</v>
      </c>
      <c r="E132" s="93" t="s">
        <v>239</v>
      </c>
      <c r="F132" s="93" t="s">
        <v>239</v>
      </c>
      <c r="G132" s="93"/>
      <c r="H132" s="93" t="s">
        <v>239</v>
      </c>
      <c r="I132" s="93" t="s">
        <v>239</v>
      </c>
      <c r="J132" s="93" t="s">
        <v>239</v>
      </c>
      <c r="K132" s="93"/>
      <c r="L132" s="93"/>
      <c r="M132" s="93"/>
      <c r="N132" s="187" t="s">
        <v>239</v>
      </c>
      <c r="O132" s="179">
        <v>130</v>
      </c>
      <c r="P132" s="180" t="s">
        <v>239</v>
      </c>
      <c r="AL132" s="179">
        <v>107</v>
      </c>
      <c r="AM132" s="180">
        <v>0</v>
      </c>
      <c r="AN132" s="179" t="s">
        <v>239</v>
      </c>
      <c r="AO132" s="179">
        <v>107</v>
      </c>
    </row>
    <row r="133" spans="1:41" x14ac:dyDescent="0.2">
      <c r="A133" s="93" t="s">
        <v>239</v>
      </c>
      <c r="B133" s="93" t="s">
        <v>239</v>
      </c>
      <c r="C133" s="93" t="s">
        <v>239</v>
      </c>
      <c r="D133" s="93" t="s">
        <v>239</v>
      </c>
      <c r="E133" s="93" t="s">
        <v>239</v>
      </c>
      <c r="F133" s="93" t="s">
        <v>239</v>
      </c>
      <c r="G133" s="93"/>
      <c r="H133" s="93" t="s">
        <v>239</v>
      </c>
      <c r="I133" s="93" t="s">
        <v>239</v>
      </c>
      <c r="J133" s="93" t="s">
        <v>239</v>
      </c>
      <c r="K133" s="93"/>
      <c r="L133" s="93"/>
      <c r="M133" s="93"/>
      <c r="N133" s="187" t="s">
        <v>239</v>
      </c>
      <c r="O133" s="179">
        <v>131</v>
      </c>
      <c r="P133" s="180" t="s">
        <v>239</v>
      </c>
      <c r="AL133" s="179">
        <v>108</v>
      </c>
      <c r="AM133" s="180">
        <v>0</v>
      </c>
      <c r="AN133" s="179" t="s">
        <v>239</v>
      </c>
      <c r="AO133" s="179">
        <v>108</v>
      </c>
    </row>
    <row r="134" spans="1:41" x14ac:dyDescent="0.2">
      <c r="A134" s="93" t="s">
        <v>239</v>
      </c>
      <c r="B134" s="93" t="s">
        <v>239</v>
      </c>
      <c r="C134" s="93" t="s">
        <v>239</v>
      </c>
      <c r="D134" s="93" t="s">
        <v>239</v>
      </c>
      <c r="E134" s="93" t="s">
        <v>239</v>
      </c>
      <c r="F134" s="93" t="s">
        <v>239</v>
      </c>
      <c r="G134" s="93"/>
      <c r="H134" s="93" t="s">
        <v>239</v>
      </c>
      <c r="I134" s="93" t="s">
        <v>239</v>
      </c>
      <c r="J134" s="93" t="s">
        <v>239</v>
      </c>
      <c r="K134" s="93"/>
      <c r="L134" s="93"/>
      <c r="M134" s="93"/>
      <c r="N134" s="187" t="s">
        <v>239</v>
      </c>
      <c r="O134" s="179">
        <v>132</v>
      </c>
      <c r="P134" s="180" t="s">
        <v>239</v>
      </c>
      <c r="AL134" s="180">
        <v>109</v>
      </c>
      <c r="AM134" s="180">
        <v>0</v>
      </c>
      <c r="AN134" s="179" t="s">
        <v>239</v>
      </c>
      <c r="AO134" s="180">
        <v>109</v>
      </c>
    </row>
    <row r="135" spans="1:41" x14ac:dyDescent="0.2">
      <c r="A135" s="93" t="s">
        <v>239</v>
      </c>
      <c r="B135" s="93" t="s">
        <v>239</v>
      </c>
      <c r="C135" s="93" t="s">
        <v>239</v>
      </c>
      <c r="D135" s="93" t="s">
        <v>239</v>
      </c>
      <c r="E135" s="93" t="s">
        <v>239</v>
      </c>
      <c r="F135" s="93" t="s">
        <v>239</v>
      </c>
      <c r="G135" s="93"/>
      <c r="H135" s="93" t="s">
        <v>239</v>
      </c>
      <c r="I135" s="93" t="s">
        <v>239</v>
      </c>
      <c r="J135" s="93" t="s">
        <v>239</v>
      </c>
      <c r="K135" s="93"/>
      <c r="L135" s="93"/>
      <c r="M135" s="93"/>
      <c r="N135" s="187" t="s">
        <v>239</v>
      </c>
      <c r="O135" s="179">
        <v>133</v>
      </c>
      <c r="P135" s="180" t="s">
        <v>239</v>
      </c>
      <c r="AL135" s="179">
        <v>110</v>
      </c>
      <c r="AM135" s="180">
        <v>0</v>
      </c>
      <c r="AN135" s="179" t="s">
        <v>239</v>
      </c>
      <c r="AO135" s="179">
        <v>110</v>
      </c>
    </row>
    <row r="136" spans="1:41" x14ac:dyDescent="0.2">
      <c r="A136" s="93" t="s">
        <v>239</v>
      </c>
      <c r="B136" s="93" t="s">
        <v>239</v>
      </c>
      <c r="C136" s="93" t="s">
        <v>239</v>
      </c>
      <c r="D136" s="93" t="s">
        <v>239</v>
      </c>
      <c r="E136" s="93" t="s">
        <v>239</v>
      </c>
      <c r="F136" s="93" t="s">
        <v>239</v>
      </c>
      <c r="G136" s="93"/>
      <c r="H136" s="93" t="s">
        <v>239</v>
      </c>
      <c r="I136" s="93" t="s">
        <v>239</v>
      </c>
      <c r="J136" s="93" t="s">
        <v>239</v>
      </c>
      <c r="K136" s="93"/>
      <c r="L136" s="93"/>
      <c r="M136" s="93"/>
      <c r="N136" s="187" t="s">
        <v>239</v>
      </c>
      <c r="O136" s="179">
        <v>134</v>
      </c>
      <c r="P136" s="180" t="s">
        <v>239</v>
      </c>
      <c r="AL136" s="179">
        <v>111</v>
      </c>
      <c r="AM136" s="180">
        <v>0</v>
      </c>
      <c r="AN136" s="179" t="s">
        <v>239</v>
      </c>
      <c r="AO136" s="179">
        <v>111</v>
      </c>
    </row>
    <row r="137" spans="1:41" x14ac:dyDescent="0.2">
      <c r="A137" s="93" t="s">
        <v>239</v>
      </c>
      <c r="B137" s="93" t="s">
        <v>239</v>
      </c>
      <c r="C137" s="93" t="s">
        <v>239</v>
      </c>
      <c r="D137" s="93" t="s">
        <v>239</v>
      </c>
      <c r="E137" s="93" t="s">
        <v>239</v>
      </c>
      <c r="F137" s="93" t="s">
        <v>239</v>
      </c>
      <c r="G137" s="93"/>
      <c r="H137" s="93" t="s">
        <v>239</v>
      </c>
      <c r="I137" s="93" t="s">
        <v>239</v>
      </c>
      <c r="J137" s="93" t="s">
        <v>239</v>
      </c>
      <c r="K137" s="93"/>
      <c r="L137" s="93"/>
      <c r="M137" s="93"/>
      <c r="N137" s="187" t="s">
        <v>239</v>
      </c>
      <c r="O137" s="179">
        <v>135</v>
      </c>
      <c r="P137" s="180" t="s">
        <v>239</v>
      </c>
      <c r="AL137" s="180">
        <v>112</v>
      </c>
      <c r="AM137" s="180">
        <v>0</v>
      </c>
      <c r="AN137" s="179" t="s">
        <v>239</v>
      </c>
      <c r="AO137" s="180">
        <v>112</v>
      </c>
    </row>
    <row r="138" spans="1:41" x14ac:dyDescent="0.2">
      <c r="A138" s="93" t="s">
        <v>239</v>
      </c>
      <c r="B138" s="93" t="s">
        <v>239</v>
      </c>
      <c r="C138" s="93" t="s">
        <v>239</v>
      </c>
      <c r="D138" s="93" t="s">
        <v>239</v>
      </c>
      <c r="E138" s="93" t="s">
        <v>239</v>
      </c>
      <c r="F138" s="93" t="s">
        <v>239</v>
      </c>
      <c r="G138" s="93"/>
      <c r="H138" s="93" t="s">
        <v>239</v>
      </c>
      <c r="I138" s="93" t="s">
        <v>239</v>
      </c>
      <c r="J138" s="93" t="s">
        <v>239</v>
      </c>
      <c r="K138" s="93"/>
      <c r="L138" s="93"/>
      <c r="M138" s="93"/>
      <c r="N138" s="187" t="s">
        <v>239</v>
      </c>
      <c r="O138" s="179">
        <v>136</v>
      </c>
      <c r="P138" s="180" t="s">
        <v>239</v>
      </c>
      <c r="AL138" s="179">
        <v>113</v>
      </c>
      <c r="AM138" s="180">
        <v>0</v>
      </c>
      <c r="AN138" s="179" t="s">
        <v>239</v>
      </c>
      <c r="AO138" s="179">
        <v>113</v>
      </c>
    </row>
    <row r="139" spans="1:41" x14ac:dyDescent="0.2">
      <c r="A139" s="93" t="s">
        <v>239</v>
      </c>
      <c r="B139" s="93" t="s">
        <v>239</v>
      </c>
      <c r="C139" s="93" t="s">
        <v>239</v>
      </c>
      <c r="D139" s="93" t="s">
        <v>239</v>
      </c>
      <c r="E139" s="93" t="s">
        <v>239</v>
      </c>
      <c r="F139" s="93" t="s">
        <v>239</v>
      </c>
      <c r="G139" s="93"/>
      <c r="H139" s="93" t="s">
        <v>239</v>
      </c>
      <c r="I139" s="93" t="s">
        <v>239</v>
      </c>
      <c r="J139" s="93" t="s">
        <v>239</v>
      </c>
      <c r="K139" s="93"/>
      <c r="L139" s="93"/>
      <c r="M139" s="93"/>
      <c r="N139" s="187" t="s">
        <v>239</v>
      </c>
      <c r="O139" s="179">
        <v>137</v>
      </c>
      <c r="P139" s="180" t="s">
        <v>239</v>
      </c>
      <c r="AL139" s="179">
        <v>114</v>
      </c>
      <c r="AM139" s="180">
        <v>0</v>
      </c>
      <c r="AN139" s="179" t="s">
        <v>239</v>
      </c>
      <c r="AO139" s="179">
        <v>114</v>
      </c>
    </row>
    <row r="140" spans="1:41" x14ac:dyDescent="0.2">
      <c r="A140" s="93" t="s">
        <v>239</v>
      </c>
      <c r="B140" s="93" t="s">
        <v>239</v>
      </c>
      <c r="C140" s="93" t="s">
        <v>239</v>
      </c>
      <c r="D140" s="93" t="s">
        <v>239</v>
      </c>
      <c r="E140" s="93" t="s">
        <v>239</v>
      </c>
      <c r="F140" s="93" t="s">
        <v>239</v>
      </c>
      <c r="G140" s="93"/>
      <c r="H140" s="93" t="s">
        <v>239</v>
      </c>
      <c r="I140" s="93" t="s">
        <v>239</v>
      </c>
      <c r="J140" s="93" t="s">
        <v>239</v>
      </c>
      <c r="K140" s="93"/>
      <c r="L140" s="93"/>
      <c r="M140" s="93"/>
      <c r="N140" s="187" t="s">
        <v>239</v>
      </c>
      <c r="O140" s="179">
        <v>138</v>
      </c>
      <c r="P140" s="180" t="s">
        <v>239</v>
      </c>
      <c r="AL140" s="180">
        <v>115</v>
      </c>
      <c r="AM140" s="180">
        <v>0</v>
      </c>
      <c r="AN140" s="179" t="s">
        <v>239</v>
      </c>
      <c r="AO140" s="180">
        <v>115</v>
      </c>
    </row>
    <row r="141" spans="1:41" x14ac:dyDescent="0.2">
      <c r="A141" s="93" t="s">
        <v>239</v>
      </c>
      <c r="B141" s="93" t="s">
        <v>239</v>
      </c>
      <c r="C141" s="93" t="s">
        <v>239</v>
      </c>
      <c r="D141" s="93" t="s">
        <v>239</v>
      </c>
      <c r="E141" s="93" t="s">
        <v>239</v>
      </c>
      <c r="F141" s="93" t="s">
        <v>239</v>
      </c>
      <c r="G141" s="93"/>
      <c r="H141" s="93" t="s">
        <v>239</v>
      </c>
      <c r="I141" s="93" t="s">
        <v>239</v>
      </c>
      <c r="J141" s="93" t="s">
        <v>239</v>
      </c>
      <c r="K141" s="93"/>
      <c r="L141" s="93"/>
      <c r="M141" s="93"/>
      <c r="N141" s="187" t="s">
        <v>239</v>
      </c>
      <c r="O141" s="179">
        <v>139</v>
      </c>
      <c r="P141" s="180" t="s">
        <v>239</v>
      </c>
      <c r="AL141" s="179">
        <v>116</v>
      </c>
      <c r="AM141" s="180">
        <v>0</v>
      </c>
      <c r="AN141" s="179" t="s">
        <v>239</v>
      </c>
      <c r="AO141" s="179">
        <v>116</v>
      </c>
    </row>
    <row r="142" spans="1:41" x14ac:dyDescent="0.2">
      <c r="A142" s="93" t="s">
        <v>239</v>
      </c>
      <c r="B142" s="93" t="s">
        <v>239</v>
      </c>
      <c r="C142" s="93" t="s">
        <v>239</v>
      </c>
      <c r="D142" s="93" t="s">
        <v>239</v>
      </c>
      <c r="E142" s="93" t="s">
        <v>239</v>
      </c>
      <c r="F142" s="93" t="s">
        <v>239</v>
      </c>
      <c r="G142" s="93"/>
      <c r="H142" s="93" t="s">
        <v>239</v>
      </c>
      <c r="I142" s="93" t="s">
        <v>239</v>
      </c>
      <c r="J142" s="93" t="s">
        <v>239</v>
      </c>
      <c r="K142" s="93"/>
      <c r="L142" s="93"/>
      <c r="M142" s="93"/>
      <c r="N142" s="187" t="s">
        <v>239</v>
      </c>
      <c r="O142" s="179">
        <v>140</v>
      </c>
      <c r="P142" s="180" t="s">
        <v>239</v>
      </c>
      <c r="AL142" s="179">
        <v>117</v>
      </c>
      <c r="AM142" s="180">
        <v>0</v>
      </c>
      <c r="AN142" s="179" t="s">
        <v>239</v>
      </c>
      <c r="AO142" s="179">
        <v>117</v>
      </c>
    </row>
    <row r="143" spans="1:41" x14ac:dyDescent="0.2">
      <c r="A143" s="93" t="s">
        <v>239</v>
      </c>
      <c r="B143" s="93" t="s">
        <v>239</v>
      </c>
      <c r="C143" s="93" t="s">
        <v>239</v>
      </c>
      <c r="D143" s="93" t="s">
        <v>239</v>
      </c>
      <c r="E143" s="93" t="s">
        <v>239</v>
      </c>
      <c r="F143" s="93" t="s">
        <v>239</v>
      </c>
      <c r="G143" s="93"/>
      <c r="H143" s="93" t="s">
        <v>239</v>
      </c>
      <c r="I143" s="93" t="s">
        <v>239</v>
      </c>
      <c r="J143" s="93" t="s">
        <v>239</v>
      </c>
      <c r="K143" s="93"/>
      <c r="L143" s="93"/>
      <c r="M143" s="93"/>
      <c r="N143" s="187" t="s">
        <v>239</v>
      </c>
      <c r="O143" s="179">
        <v>141</v>
      </c>
      <c r="P143" s="180" t="s">
        <v>239</v>
      </c>
      <c r="AL143" s="180">
        <v>118</v>
      </c>
      <c r="AM143" s="180">
        <v>0</v>
      </c>
      <c r="AN143" s="179" t="s">
        <v>239</v>
      </c>
      <c r="AO143" s="180">
        <v>118</v>
      </c>
    </row>
    <row r="144" spans="1:41" x14ac:dyDescent="0.2">
      <c r="A144" s="93" t="s">
        <v>239</v>
      </c>
      <c r="B144" s="93" t="s">
        <v>239</v>
      </c>
      <c r="C144" s="93" t="s">
        <v>239</v>
      </c>
      <c r="D144" s="93" t="s">
        <v>239</v>
      </c>
      <c r="E144" s="93" t="s">
        <v>239</v>
      </c>
      <c r="F144" s="93" t="s">
        <v>239</v>
      </c>
      <c r="G144" s="93"/>
      <c r="H144" s="93" t="s">
        <v>239</v>
      </c>
      <c r="I144" s="93" t="s">
        <v>239</v>
      </c>
      <c r="J144" s="93" t="s">
        <v>239</v>
      </c>
      <c r="K144" s="93"/>
      <c r="L144" s="93"/>
      <c r="M144" s="93"/>
      <c r="N144" s="187" t="s">
        <v>239</v>
      </c>
      <c r="O144" s="179">
        <v>142</v>
      </c>
      <c r="P144" s="180" t="s">
        <v>239</v>
      </c>
      <c r="AL144" s="179">
        <v>119</v>
      </c>
      <c r="AM144" s="180">
        <v>0</v>
      </c>
      <c r="AN144" s="179" t="s">
        <v>239</v>
      </c>
      <c r="AO144" s="179">
        <v>119</v>
      </c>
    </row>
    <row r="145" spans="1:41" x14ac:dyDescent="0.2">
      <c r="A145" s="93" t="s">
        <v>239</v>
      </c>
      <c r="B145" s="93" t="s">
        <v>239</v>
      </c>
      <c r="C145" s="93" t="s">
        <v>239</v>
      </c>
      <c r="D145" s="93" t="s">
        <v>239</v>
      </c>
      <c r="E145" s="93" t="s">
        <v>239</v>
      </c>
      <c r="F145" s="93" t="s">
        <v>239</v>
      </c>
      <c r="G145" s="93"/>
      <c r="H145" s="93" t="s">
        <v>239</v>
      </c>
      <c r="I145" s="93" t="s">
        <v>239</v>
      </c>
      <c r="J145" s="93" t="s">
        <v>239</v>
      </c>
      <c r="K145" s="93"/>
      <c r="L145" s="93"/>
      <c r="M145" s="93"/>
      <c r="N145" s="187" t="s">
        <v>239</v>
      </c>
      <c r="O145" s="179">
        <v>143</v>
      </c>
      <c r="P145" s="180" t="s">
        <v>239</v>
      </c>
      <c r="AL145" s="179">
        <v>120</v>
      </c>
      <c r="AM145" s="180">
        <v>0</v>
      </c>
      <c r="AN145" s="179" t="s">
        <v>239</v>
      </c>
      <c r="AO145" s="179">
        <v>120</v>
      </c>
    </row>
    <row r="146" spans="1:41" x14ac:dyDescent="0.2">
      <c r="A146" s="93" t="s">
        <v>239</v>
      </c>
      <c r="B146" s="93" t="s">
        <v>239</v>
      </c>
      <c r="C146" s="93" t="s">
        <v>239</v>
      </c>
      <c r="D146" s="93" t="s">
        <v>239</v>
      </c>
      <c r="E146" s="93" t="s">
        <v>239</v>
      </c>
      <c r="F146" s="93" t="s">
        <v>239</v>
      </c>
      <c r="G146" s="93"/>
      <c r="H146" s="93" t="s">
        <v>239</v>
      </c>
      <c r="I146" s="93" t="s">
        <v>239</v>
      </c>
      <c r="J146" s="93" t="s">
        <v>239</v>
      </c>
      <c r="K146" s="93"/>
      <c r="L146" s="93"/>
      <c r="M146" s="93"/>
      <c r="N146" s="187" t="s">
        <v>239</v>
      </c>
      <c r="O146" s="179">
        <v>144</v>
      </c>
      <c r="P146" s="180" t="s">
        <v>239</v>
      </c>
      <c r="AL146" s="180">
        <v>121</v>
      </c>
      <c r="AM146" s="180">
        <v>0</v>
      </c>
      <c r="AN146" s="179" t="s">
        <v>239</v>
      </c>
      <c r="AO146" s="180">
        <v>121</v>
      </c>
    </row>
    <row r="147" spans="1:41" x14ac:dyDescent="0.2">
      <c r="A147" s="93" t="s">
        <v>239</v>
      </c>
      <c r="B147" s="93" t="s">
        <v>239</v>
      </c>
      <c r="C147" s="93" t="s">
        <v>239</v>
      </c>
      <c r="D147" s="93" t="s">
        <v>239</v>
      </c>
      <c r="E147" s="93" t="s">
        <v>239</v>
      </c>
      <c r="F147" s="93" t="s">
        <v>239</v>
      </c>
      <c r="G147" s="93"/>
      <c r="H147" s="93" t="s">
        <v>239</v>
      </c>
      <c r="I147" s="93" t="s">
        <v>239</v>
      </c>
      <c r="J147" s="93" t="s">
        <v>239</v>
      </c>
      <c r="K147" s="93"/>
      <c r="L147" s="93"/>
      <c r="M147" s="93"/>
      <c r="N147" s="187" t="s">
        <v>239</v>
      </c>
      <c r="O147" s="179">
        <v>145</v>
      </c>
      <c r="P147" s="180" t="s">
        <v>239</v>
      </c>
      <c r="AL147" s="179">
        <v>122</v>
      </c>
      <c r="AM147" s="180">
        <v>0</v>
      </c>
      <c r="AN147" s="179" t="s">
        <v>239</v>
      </c>
      <c r="AO147" s="179">
        <v>122</v>
      </c>
    </row>
    <row r="148" spans="1:41" x14ac:dyDescent="0.2">
      <c r="A148" s="93" t="s">
        <v>239</v>
      </c>
      <c r="B148" s="93" t="s">
        <v>239</v>
      </c>
      <c r="C148" s="93" t="s">
        <v>239</v>
      </c>
      <c r="D148" s="93" t="s">
        <v>239</v>
      </c>
      <c r="E148" s="93" t="s">
        <v>239</v>
      </c>
      <c r="F148" s="93" t="s">
        <v>239</v>
      </c>
      <c r="G148" s="93"/>
      <c r="H148" s="93" t="s">
        <v>239</v>
      </c>
      <c r="I148" s="93" t="s">
        <v>239</v>
      </c>
      <c r="J148" s="93" t="s">
        <v>239</v>
      </c>
      <c r="K148" s="93"/>
      <c r="L148" s="93"/>
      <c r="M148" s="93"/>
      <c r="N148" s="187" t="s">
        <v>239</v>
      </c>
      <c r="O148" s="179">
        <v>146</v>
      </c>
      <c r="P148" s="180" t="s">
        <v>239</v>
      </c>
      <c r="AL148" s="179">
        <v>123</v>
      </c>
      <c r="AM148" s="180">
        <v>0</v>
      </c>
      <c r="AN148" s="179" t="s">
        <v>239</v>
      </c>
      <c r="AO148" s="179">
        <v>123</v>
      </c>
    </row>
    <row r="149" spans="1:41" x14ac:dyDescent="0.2">
      <c r="A149" s="93" t="s">
        <v>239</v>
      </c>
      <c r="B149" s="93" t="s">
        <v>239</v>
      </c>
      <c r="C149" s="93" t="s">
        <v>239</v>
      </c>
      <c r="D149" s="93" t="s">
        <v>239</v>
      </c>
      <c r="E149" s="93" t="s">
        <v>239</v>
      </c>
      <c r="F149" s="93" t="s">
        <v>239</v>
      </c>
      <c r="G149" s="93"/>
      <c r="H149" s="93" t="s">
        <v>239</v>
      </c>
      <c r="I149" s="93" t="s">
        <v>239</v>
      </c>
      <c r="J149" s="93" t="s">
        <v>239</v>
      </c>
      <c r="K149" s="93"/>
      <c r="L149" s="93"/>
      <c r="M149" s="93"/>
      <c r="N149" s="187" t="s">
        <v>239</v>
      </c>
      <c r="O149" s="179">
        <v>147</v>
      </c>
      <c r="P149" s="180" t="s">
        <v>239</v>
      </c>
      <c r="AL149" s="180">
        <v>124</v>
      </c>
      <c r="AM149" s="180">
        <v>0</v>
      </c>
      <c r="AN149" s="179" t="s">
        <v>239</v>
      </c>
      <c r="AO149" s="180">
        <v>124</v>
      </c>
    </row>
    <row r="150" spans="1:41" x14ac:dyDescent="0.2">
      <c r="A150" s="93" t="s">
        <v>239</v>
      </c>
      <c r="B150" s="93" t="s">
        <v>239</v>
      </c>
      <c r="C150" s="93" t="s">
        <v>239</v>
      </c>
      <c r="D150" s="93" t="s">
        <v>239</v>
      </c>
      <c r="E150" s="93" t="s">
        <v>239</v>
      </c>
      <c r="F150" s="93" t="s">
        <v>239</v>
      </c>
      <c r="G150" s="93"/>
      <c r="H150" s="93" t="s">
        <v>239</v>
      </c>
      <c r="I150" s="93" t="s">
        <v>239</v>
      </c>
      <c r="J150" s="93" t="s">
        <v>239</v>
      </c>
      <c r="K150" s="93"/>
      <c r="L150" s="93"/>
      <c r="M150" s="93"/>
      <c r="N150" s="187" t="s">
        <v>239</v>
      </c>
      <c r="O150" s="179">
        <v>148</v>
      </c>
      <c r="P150" s="180" t="s">
        <v>239</v>
      </c>
      <c r="AL150" s="179">
        <v>125</v>
      </c>
      <c r="AM150" s="180">
        <v>0</v>
      </c>
      <c r="AN150" s="179" t="s">
        <v>239</v>
      </c>
      <c r="AO150" s="179">
        <v>125</v>
      </c>
    </row>
    <row r="151" spans="1:41" x14ac:dyDescent="0.2">
      <c r="A151" s="93" t="s">
        <v>239</v>
      </c>
      <c r="B151" s="93" t="s">
        <v>239</v>
      </c>
      <c r="C151" s="93" t="s">
        <v>239</v>
      </c>
      <c r="D151" s="93" t="s">
        <v>239</v>
      </c>
      <c r="E151" s="93" t="s">
        <v>239</v>
      </c>
      <c r="F151" s="93" t="s">
        <v>239</v>
      </c>
      <c r="G151" s="93"/>
      <c r="H151" s="93" t="s">
        <v>239</v>
      </c>
      <c r="I151" s="93" t="s">
        <v>239</v>
      </c>
      <c r="J151" s="93" t="s">
        <v>239</v>
      </c>
      <c r="K151" s="93"/>
      <c r="L151" s="93"/>
      <c r="M151" s="93"/>
      <c r="N151" s="187" t="s">
        <v>239</v>
      </c>
      <c r="O151" s="179">
        <v>149</v>
      </c>
      <c r="P151" s="180" t="s">
        <v>239</v>
      </c>
      <c r="AL151" s="179">
        <v>126</v>
      </c>
      <c r="AM151" s="180">
        <v>0</v>
      </c>
      <c r="AN151" s="179" t="s">
        <v>239</v>
      </c>
      <c r="AO151" s="179">
        <v>126</v>
      </c>
    </row>
    <row r="152" spans="1:41" x14ac:dyDescent="0.2">
      <c r="A152" s="93" t="s">
        <v>239</v>
      </c>
      <c r="B152" s="93" t="s">
        <v>239</v>
      </c>
      <c r="C152" s="93" t="s">
        <v>239</v>
      </c>
      <c r="D152" s="93" t="s">
        <v>239</v>
      </c>
      <c r="E152" s="93" t="s">
        <v>239</v>
      </c>
      <c r="F152" s="93" t="s">
        <v>239</v>
      </c>
      <c r="G152" s="93"/>
      <c r="H152" s="93" t="s">
        <v>239</v>
      </c>
      <c r="I152" s="93" t="s">
        <v>239</v>
      </c>
      <c r="J152" s="93" t="s">
        <v>239</v>
      </c>
      <c r="K152" s="93"/>
      <c r="L152" s="93"/>
      <c r="M152" s="93"/>
      <c r="N152" s="187" t="s">
        <v>239</v>
      </c>
      <c r="O152" s="179">
        <v>150</v>
      </c>
      <c r="P152" s="180" t="s">
        <v>239</v>
      </c>
      <c r="AL152" s="180">
        <v>127</v>
      </c>
      <c r="AM152" s="180">
        <v>0</v>
      </c>
      <c r="AN152" s="179" t="s">
        <v>239</v>
      </c>
      <c r="AO152" s="180">
        <v>127</v>
      </c>
    </row>
    <row r="153" spans="1:41" x14ac:dyDescent="0.2">
      <c r="A153" s="93" t="s">
        <v>239</v>
      </c>
      <c r="B153" s="93" t="s">
        <v>239</v>
      </c>
      <c r="C153" s="93" t="s">
        <v>239</v>
      </c>
      <c r="D153" s="93" t="s">
        <v>239</v>
      </c>
      <c r="E153" s="93" t="s">
        <v>239</v>
      </c>
      <c r="F153" s="93" t="s">
        <v>239</v>
      </c>
      <c r="G153" s="93"/>
      <c r="H153" s="93" t="s">
        <v>239</v>
      </c>
      <c r="I153" s="93" t="s">
        <v>239</v>
      </c>
      <c r="J153" s="93" t="s">
        <v>239</v>
      </c>
      <c r="K153" s="93"/>
      <c r="L153" s="93"/>
      <c r="M153" s="93"/>
      <c r="N153" s="187" t="s">
        <v>239</v>
      </c>
      <c r="O153" s="179">
        <v>151</v>
      </c>
      <c r="P153" s="180" t="s">
        <v>239</v>
      </c>
      <c r="AL153" s="179">
        <v>128</v>
      </c>
      <c r="AM153" s="180">
        <v>0</v>
      </c>
      <c r="AN153" s="179" t="s">
        <v>239</v>
      </c>
      <c r="AO153" s="179">
        <v>128</v>
      </c>
    </row>
    <row r="154" spans="1:41" x14ac:dyDescent="0.2">
      <c r="A154" s="93" t="s">
        <v>239</v>
      </c>
      <c r="B154" s="93" t="s">
        <v>239</v>
      </c>
      <c r="C154" s="93" t="s">
        <v>239</v>
      </c>
      <c r="D154" s="93" t="s">
        <v>239</v>
      </c>
      <c r="E154" s="93" t="s">
        <v>239</v>
      </c>
      <c r="F154" s="93" t="s">
        <v>239</v>
      </c>
      <c r="G154" s="93"/>
      <c r="H154" s="93" t="s">
        <v>239</v>
      </c>
      <c r="I154" s="93" t="s">
        <v>239</v>
      </c>
      <c r="J154" s="93" t="s">
        <v>239</v>
      </c>
      <c r="K154" s="93"/>
      <c r="L154" s="93"/>
      <c r="M154" s="93"/>
      <c r="N154" s="187" t="s">
        <v>239</v>
      </c>
      <c r="O154" s="179">
        <v>152</v>
      </c>
      <c r="P154" s="180" t="s">
        <v>239</v>
      </c>
      <c r="AL154" s="179">
        <v>129</v>
      </c>
      <c r="AM154" s="180">
        <v>0</v>
      </c>
      <c r="AN154" s="179" t="s">
        <v>239</v>
      </c>
      <c r="AO154" s="179">
        <v>129</v>
      </c>
    </row>
    <row r="155" spans="1:41" x14ac:dyDescent="0.2">
      <c r="A155" s="93" t="s">
        <v>239</v>
      </c>
      <c r="B155" s="93" t="s">
        <v>239</v>
      </c>
      <c r="C155" s="93" t="s">
        <v>239</v>
      </c>
      <c r="D155" s="93" t="s">
        <v>239</v>
      </c>
      <c r="E155" s="93" t="s">
        <v>239</v>
      </c>
      <c r="F155" s="93" t="s">
        <v>239</v>
      </c>
      <c r="G155" s="93"/>
      <c r="H155" s="93" t="s">
        <v>239</v>
      </c>
      <c r="I155" s="93" t="s">
        <v>239</v>
      </c>
      <c r="J155" s="93" t="s">
        <v>239</v>
      </c>
      <c r="K155" s="93"/>
      <c r="L155" s="93"/>
      <c r="M155" s="93"/>
      <c r="N155" s="187" t="s">
        <v>239</v>
      </c>
      <c r="O155" s="179">
        <v>153</v>
      </c>
      <c r="P155" s="180" t="s">
        <v>239</v>
      </c>
      <c r="AL155" s="180">
        <v>130</v>
      </c>
      <c r="AM155" s="180">
        <v>0</v>
      </c>
      <c r="AN155" s="179" t="s">
        <v>239</v>
      </c>
      <c r="AO155" s="180">
        <v>130</v>
      </c>
    </row>
    <row r="156" spans="1:41" x14ac:dyDescent="0.2">
      <c r="A156" s="93" t="s">
        <v>239</v>
      </c>
      <c r="B156" s="93" t="s">
        <v>239</v>
      </c>
      <c r="C156" s="93" t="s">
        <v>239</v>
      </c>
      <c r="D156" s="93" t="s">
        <v>239</v>
      </c>
      <c r="E156" s="93" t="s">
        <v>239</v>
      </c>
      <c r="F156" s="93" t="s">
        <v>239</v>
      </c>
      <c r="G156" s="93"/>
      <c r="H156" s="93" t="s">
        <v>239</v>
      </c>
      <c r="I156" s="93" t="s">
        <v>239</v>
      </c>
      <c r="J156" s="93" t="s">
        <v>239</v>
      </c>
      <c r="K156" s="93"/>
      <c r="L156" s="93"/>
      <c r="M156" s="93"/>
      <c r="N156" s="187" t="s">
        <v>239</v>
      </c>
      <c r="O156" s="179">
        <v>154</v>
      </c>
      <c r="P156" s="180" t="s">
        <v>239</v>
      </c>
      <c r="AL156" s="179">
        <v>131</v>
      </c>
      <c r="AM156" s="180">
        <v>0</v>
      </c>
      <c r="AN156" s="179" t="s">
        <v>239</v>
      </c>
      <c r="AO156" s="179">
        <v>131</v>
      </c>
    </row>
    <row r="157" spans="1:41" x14ac:dyDescent="0.2">
      <c r="A157" s="93" t="s">
        <v>239</v>
      </c>
      <c r="B157" s="93" t="s">
        <v>239</v>
      </c>
      <c r="C157" s="93" t="s">
        <v>239</v>
      </c>
      <c r="D157" s="93" t="s">
        <v>239</v>
      </c>
      <c r="E157" s="93" t="s">
        <v>239</v>
      </c>
      <c r="F157" s="93" t="s">
        <v>239</v>
      </c>
      <c r="G157" s="93"/>
      <c r="H157" s="93" t="s">
        <v>239</v>
      </c>
      <c r="I157" s="93" t="s">
        <v>239</v>
      </c>
      <c r="J157" s="93" t="s">
        <v>239</v>
      </c>
      <c r="K157" s="93"/>
      <c r="L157" s="93"/>
      <c r="M157" s="93"/>
      <c r="N157" s="187" t="s">
        <v>239</v>
      </c>
      <c r="O157" s="179">
        <v>155</v>
      </c>
      <c r="P157" s="180" t="s">
        <v>239</v>
      </c>
      <c r="AL157" s="179">
        <v>132</v>
      </c>
      <c r="AM157" s="180">
        <v>0</v>
      </c>
      <c r="AN157" s="179" t="s">
        <v>239</v>
      </c>
      <c r="AO157" s="179">
        <v>132</v>
      </c>
    </row>
    <row r="158" spans="1:41" x14ac:dyDescent="0.2">
      <c r="A158" s="93" t="s">
        <v>239</v>
      </c>
      <c r="B158" s="93" t="s">
        <v>239</v>
      </c>
      <c r="C158" s="93" t="s">
        <v>239</v>
      </c>
      <c r="D158" s="93" t="s">
        <v>239</v>
      </c>
      <c r="E158" s="93" t="s">
        <v>239</v>
      </c>
      <c r="F158" s="93" t="s">
        <v>239</v>
      </c>
      <c r="G158" s="93"/>
      <c r="H158" s="93" t="s">
        <v>239</v>
      </c>
      <c r="I158" s="93" t="s">
        <v>239</v>
      </c>
      <c r="J158" s="93" t="s">
        <v>239</v>
      </c>
      <c r="K158" s="93"/>
      <c r="L158" s="93"/>
      <c r="M158" s="93"/>
      <c r="N158" s="187" t="s">
        <v>239</v>
      </c>
      <c r="O158" s="179">
        <v>156</v>
      </c>
      <c r="P158" s="180" t="s">
        <v>239</v>
      </c>
      <c r="AL158" s="180">
        <v>133</v>
      </c>
      <c r="AM158" s="180">
        <v>0</v>
      </c>
      <c r="AN158" s="179" t="s">
        <v>239</v>
      </c>
      <c r="AO158" s="180">
        <v>133</v>
      </c>
    </row>
    <row r="159" spans="1:41" x14ac:dyDescent="0.2">
      <c r="A159" s="93" t="s">
        <v>239</v>
      </c>
      <c r="B159" s="93" t="s">
        <v>239</v>
      </c>
      <c r="C159" s="93" t="s">
        <v>239</v>
      </c>
      <c r="D159" s="93" t="s">
        <v>239</v>
      </c>
      <c r="E159" s="93" t="s">
        <v>239</v>
      </c>
      <c r="F159" s="93" t="s">
        <v>239</v>
      </c>
      <c r="G159" s="93"/>
      <c r="H159" s="93" t="s">
        <v>239</v>
      </c>
      <c r="I159" s="93" t="s">
        <v>239</v>
      </c>
      <c r="J159" s="93" t="s">
        <v>239</v>
      </c>
      <c r="K159" s="93"/>
      <c r="L159" s="93"/>
      <c r="M159" s="93"/>
      <c r="N159" s="187" t="s">
        <v>239</v>
      </c>
      <c r="O159" s="179">
        <v>157</v>
      </c>
      <c r="P159" s="180" t="s">
        <v>239</v>
      </c>
      <c r="AL159" s="179">
        <v>134</v>
      </c>
      <c r="AM159" s="180">
        <v>0</v>
      </c>
      <c r="AN159" s="179" t="s">
        <v>239</v>
      </c>
      <c r="AO159" s="179">
        <v>134</v>
      </c>
    </row>
    <row r="160" spans="1:41" x14ac:dyDescent="0.2">
      <c r="A160" s="93" t="s">
        <v>239</v>
      </c>
      <c r="B160" s="93" t="s">
        <v>239</v>
      </c>
      <c r="C160" s="93" t="s">
        <v>239</v>
      </c>
      <c r="D160" s="93" t="s">
        <v>239</v>
      </c>
      <c r="E160" s="93" t="s">
        <v>239</v>
      </c>
      <c r="F160" s="93" t="s">
        <v>239</v>
      </c>
      <c r="G160" s="93"/>
      <c r="H160" s="93" t="s">
        <v>239</v>
      </c>
      <c r="I160" s="93" t="s">
        <v>239</v>
      </c>
      <c r="J160" s="93" t="s">
        <v>239</v>
      </c>
      <c r="K160" s="93"/>
      <c r="L160" s="93"/>
      <c r="M160" s="93"/>
      <c r="N160" s="187" t="s">
        <v>239</v>
      </c>
      <c r="O160" s="179">
        <v>158</v>
      </c>
      <c r="P160" s="180" t="s">
        <v>239</v>
      </c>
      <c r="AL160" s="179">
        <v>135</v>
      </c>
      <c r="AM160" s="180">
        <v>0</v>
      </c>
      <c r="AN160" s="179" t="s">
        <v>239</v>
      </c>
      <c r="AO160" s="179">
        <v>135</v>
      </c>
    </row>
    <row r="161" spans="1:41" x14ac:dyDescent="0.2">
      <c r="A161" s="93" t="s">
        <v>239</v>
      </c>
      <c r="B161" s="93" t="s">
        <v>239</v>
      </c>
      <c r="C161" s="93" t="s">
        <v>239</v>
      </c>
      <c r="D161" s="93" t="s">
        <v>239</v>
      </c>
      <c r="E161" s="93" t="s">
        <v>239</v>
      </c>
      <c r="F161" s="93" t="s">
        <v>239</v>
      </c>
      <c r="G161" s="93"/>
      <c r="H161" s="93" t="s">
        <v>239</v>
      </c>
      <c r="I161" s="93" t="s">
        <v>239</v>
      </c>
      <c r="J161" s="93" t="s">
        <v>239</v>
      </c>
      <c r="K161" s="93"/>
      <c r="L161" s="93"/>
      <c r="M161" s="93"/>
      <c r="N161" s="187" t="s">
        <v>239</v>
      </c>
      <c r="O161" s="179">
        <v>159</v>
      </c>
      <c r="P161" s="180" t="s">
        <v>239</v>
      </c>
      <c r="AL161" s="180">
        <v>136</v>
      </c>
      <c r="AM161" s="180">
        <v>0</v>
      </c>
      <c r="AN161" s="179" t="s">
        <v>239</v>
      </c>
      <c r="AO161" s="180">
        <v>136</v>
      </c>
    </row>
    <row r="162" spans="1:41" x14ac:dyDescent="0.2">
      <c r="A162" s="93" t="s">
        <v>239</v>
      </c>
      <c r="B162" s="93" t="s">
        <v>239</v>
      </c>
      <c r="C162" s="93" t="s">
        <v>239</v>
      </c>
      <c r="D162" s="93" t="s">
        <v>239</v>
      </c>
      <c r="E162" s="93" t="s">
        <v>239</v>
      </c>
      <c r="F162" s="93" t="s">
        <v>239</v>
      </c>
      <c r="G162" s="93"/>
      <c r="H162" s="93" t="s">
        <v>239</v>
      </c>
      <c r="I162" s="93" t="s">
        <v>239</v>
      </c>
      <c r="J162" s="93" t="s">
        <v>239</v>
      </c>
      <c r="K162" s="93"/>
      <c r="L162" s="93"/>
      <c r="M162" s="93"/>
      <c r="N162" s="187" t="s">
        <v>239</v>
      </c>
      <c r="O162" s="179">
        <v>160</v>
      </c>
      <c r="P162" s="180" t="s">
        <v>239</v>
      </c>
      <c r="AL162" s="179">
        <v>137</v>
      </c>
      <c r="AM162" s="180">
        <v>0</v>
      </c>
      <c r="AN162" s="179" t="s">
        <v>239</v>
      </c>
      <c r="AO162" s="179">
        <v>137</v>
      </c>
    </row>
    <row r="163" spans="1:41" x14ac:dyDescent="0.2">
      <c r="A163" s="93" t="s">
        <v>239</v>
      </c>
      <c r="B163" s="93" t="s">
        <v>239</v>
      </c>
      <c r="C163" s="93" t="s">
        <v>239</v>
      </c>
      <c r="D163" s="93" t="s">
        <v>239</v>
      </c>
      <c r="E163" s="93" t="s">
        <v>239</v>
      </c>
      <c r="F163" s="93" t="s">
        <v>239</v>
      </c>
      <c r="G163" s="93"/>
      <c r="H163" s="93" t="s">
        <v>239</v>
      </c>
      <c r="I163" s="93" t="s">
        <v>239</v>
      </c>
      <c r="J163" s="93" t="s">
        <v>239</v>
      </c>
      <c r="K163" s="93"/>
      <c r="L163" s="93"/>
      <c r="M163" s="93"/>
      <c r="N163" s="187" t="s">
        <v>239</v>
      </c>
      <c r="O163" s="179">
        <v>161</v>
      </c>
      <c r="P163" s="180" t="s">
        <v>239</v>
      </c>
      <c r="AL163" s="179">
        <v>138</v>
      </c>
      <c r="AM163" s="180">
        <v>0</v>
      </c>
      <c r="AN163" s="179" t="s">
        <v>239</v>
      </c>
      <c r="AO163" s="179">
        <v>138</v>
      </c>
    </row>
    <row r="164" spans="1:41" x14ac:dyDescent="0.2">
      <c r="A164" s="93" t="s">
        <v>239</v>
      </c>
      <c r="B164" s="93" t="s">
        <v>239</v>
      </c>
      <c r="C164" s="93" t="s">
        <v>239</v>
      </c>
      <c r="D164" s="93" t="s">
        <v>239</v>
      </c>
      <c r="E164" s="93" t="s">
        <v>239</v>
      </c>
      <c r="F164" s="93" t="s">
        <v>239</v>
      </c>
      <c r="G164" s="93"/>
      <c r="H164" s="93" t="s">
        <v>239</v>
      </c>
      <c r="I164" s="93" t="s">
        <v>239</v>
      </c>
      <c r="J164" s="93" t="s">
        <v>239</v>
      </c>
      <c r="K164" s="93"/>
      <c r="L164" s="93"/>
      <c r="M164" s="93"/>
      <c r="N164" s="187" t="s">
        <v>239</v>
      </c>
      <c r="O164" s="179">
        <v>162</v>
      </c>
      <c r="P164" s="180" t="s">
        <v>239</v>
      </c>
      <c r="AL164" s="180">
        <v>139</v>
      </c>
      <c r="AM164" s="180">
        <v>0</v>
      </c>
      <c r="AN164" s="179" t="s">
        <v>239</v>
      </c>
      <c r="AO164" s="180">
        <v>139</v>
      </c>
    </row>
    <row r="165" spans="1:41" x14ac:dyDescent="0.2">
      <c r="A165" s="93" t="s">
        <v>239</v>
      </c>
      <c r="B165" s="93" t="s">
        <v>239</v>
      </c>
      <c r="C165" s="93" t="s">
        <v>239</v>
      </c>
      <c r="D165" s="93" t="s">
        <v>239</v>
      </c>
      <c r="E165" s="93" t="s">
        <v>239</v>
      </c>
      <c r="F165" s="93" t="s">
        <v>239</v>
      </c>
      <c r="G165" s="93"/>
      <c r="H165" s="93" t="s">
        <v>239</v>
      </c>
      <c r="I165" s="93" t="s">
        <v>239</v>
      </c>
      <c r="J165" s="93" t="s">
        <v>239</v>
      </c>
      <c r="K165" s="93"/>
      <c r="L165" s="93"/>
      <c r="M165" s="93"/>
      <c r="N165" s="187" t="s">
        <v>239</v>
      </c>
      <c r="O165" s="179">
        <v>163</v>
      </c>
      <c r="P165" s="180" t="s">
        <v>239</v>
      </c>
      <c r="AL165" s="179">
        <v>140</v>
      </c>
      <c r="AM165" s="180">
        <v>0</v>
      </c>
      <c r="AN165" s="179" t="s">
        <v>239</v>
      </c>
      <c r="AO165" s="179">
        <v>140</v>
      </c>
    </row>
    <row r="166" spans="1:41" x14ac:dyDescent="0.2">
      <c r="A166" s="93" t="s">
        <v>239</v>
      </c>
      <c r="B166" s="93" t="s">
        <v>239</v>
      </c>
      <c r="C166" s="93" t="s">
        <v>239</v>
      </c>
      <c r="D166" s="93" t="s">
        <v>239</v>
      </c>
      <c r="E166" s="93" t="s">
        <v>239</v>
      </c>
      <c r="F166" s="93" t="s">
        <v>239</v>
      </c>
      <c r="G166" s="93"/>
      <c r="H166" s="93" t="s">
        <v>239</v>
      </c>
      <c r="I166" s="93" t="s">
        <v>239</v>
      </c>
      <c r="J166" s="93" t="s">
        <v>239</v>
      </c>
      <c r="K166" s="93"/>
      <c r="L166" s="93"/>
      <c r="M166" s="93"/>
      <c r="N166" s="187" t="s">
        <v>239</v>
      </c>
      <c r="O166" s="179">
        <v>164</v>
      </c>
      <c r="P166" s="180" t="s">
        <v>239</v>
      </c>
      <c r="AL166" s="179">
        <v>141</v>
      </c>
      <c r="AM166" s="180">
        <v>0</v>
      </c>
      <c r="AN166" s="179" t="s">
        <v>239</v>
      </c>
      <c r="AO166" s="179">
        <v>141</v>
      </c>
    </row>
    <row r="167" spans="1:41" x14ac:dyDescent="0.2">
      <c r="A167" s="93" t="s">
        <v>239</v>
      </c>
      <c r="B167" s="93" t="s">
        <v>239</v>
      </c>
      <c r="C167" s="93" t="s">
        <v>239</v>
      </c>
      <c r="D167" s="93" t="s">
        <v>239</v>
      </c>
      <c r="E167" s="93" t="s">
        <v>239</v>
      </c>
      <c r="F167" s="93" t="s">
        <v>239</v>
      </c>
      <c r="G167" s="93"/>
      <c r="H167" s="93" t="s">
        <v>239</v>
      </c>
      <c r="I167" s="93" t="s">
        <v>239</v>
      </c>
      <c r="J167" s="93" t="s">
        <v>239</v>
      </c>
      <c r="K167" s="93"/>
      <c r="L167" s="93"/>
      <c r="M167" s="93"/>
      <c r="N167" s="187" t="s">
        <v>239</v>
      </c>
      <c r="O167" s="179">
        <v>165</v>
      </c>
      <c r="P167" s="180" t="s">
        <v>239</v>
      </c>
      <c r="AL167" s="180">
        <v>142</v>
      </c>
      <c r="AM167" s="180">
        <v>0</v>
      </c>
      <c r="AN167" s="179" t="s">
        <v>239</v>
      </c>
      <c r="AO167" s="180">
        <v>142</v>
      </c>
    </row>
    <row r="168" spans="1:41" x14ac:dyDescent="0.2">
      <c r="A168" s="93" t="s">
        <v>239</v>
      </c>
      <c r="B168" s="93" t="s">
        <v>239</v>
      </c>
      <c r="C168" s="93" t="s">
        <v>239</v>
      </c>
      <c r="D168" s="93" t="s">
        <v>239</v>
      </c>
      <c r="E168" s="93" t="s">
        <v>239</v>
      </c>
      <c r="F168" s="93" t="s">
        <v>239</v>
      </c>
      <c r="G168" s="93"/>
      <c r="H168" s="93" t="s">
        <v>239</v>
      </c>
      <c r="I168" s="93" t="s">
        <v>239</v>
      </c>
      <c r="J168" s="93" t="s">
        <v>239</v>
      </c>
      <c r="K168" s="93"/>
      <c r="L168" s="93"/>
      <c r="M168" s="93"/>
      <c r="N168" s="187" t="s">
        <v>239</v>
      </c>
      <c r="O168" s="179">
        <v>166</v>
      </c>
      <c r="P168" s="180" t="s">
        <v>239</v>
      </c>
      <c r="AL168" s="179">
        <v>143</v>
      </c>
      <c r="AM168" s="180">
        <v>0</v>
      </c>
      <c r="AN168" s="179" t="s">
        <v>239</v>
      </c>
      <c r="AO168" s="179">
        <v>143</v>
      </c>
    </row>
    <row r="169" spans="1:41" x14ac:dyDescent="0.2">
      <c r="A169" s="93" t="s">
        <v>239</v>
      </c>
      <c r="B169" s="93" t="s">
        <v>239</v>
      </c>
      <c r="C169" s="93" t="s">
        <v>239</v>
      </c>
      <c r="D169" s="93" t="s">
        <v>239</v>
      </c>
      <c r="E169" s="93" t="s">
        <v>239</v>
      </c>
      <c r="F169" s="93" t="s">
        <v>239</v>
      </c>
      <c r="G169" s="93"/>
      <c r="H169" s="93" t="s">
        <v>239</v>
      </c>
      <c r="I169" s="93" t="s">
        <v>239</v>
      </c>
      <c r="J169" s="93" t="s">
        <v>239</v>
      </c>
      <c r="K169" s="93"/>
      <c r="L169" s="93"/>
      <c r="M169" s="93"/>
      <c r="N169" s="187" t="s">
        <v>239</v>
      </c>
      <c r="O169" s="179">
        <v>167</v>
      </c>
      <c r="P169" s="180" t="s">
        <v>239</v>
      </c>
      <c r="AL169" s="179">
        <v>144</v>
      </c>
      <c r="AM169" s="180">
        <v>0</v>
      </c>
      <c r="AN169" s="179" t="s">
        <v>239</v>
      </c>
      <c r="AO169" s="179">
        <v>144</v>
      </c>
    </row>
    <row r="170" spans="1:41" x14ac:dyDescent="0.2">
      <c r="A170" s="93" t="s">
        <v>239</v>
      </c>
      <c r="B170" s="93" t="s">
        <v>239</v>
      </c>
      <c r="C170" s="93" t="s">
        <v>239</v>
      </c>
      <c r="D170" s="93" t="s">
        <v>239</v>
      </c>
      <c r="E170" s="93" t="s">
        <v>239</v>
      </c>
      <c r="F170" s="93" t="s">
        <v>239</v>
      </c>
      <c r="G170" s="93"/>
      <c r="H170" s="93" t="s">
        <v>239</v>
      </c>
      <c r="I170" s="93" t="s">
        <v>239</v>
      </c>
      <c r="J170" s="93" t="s">
        <v>239</v>
      </c>
      <c r="K170" s="93"/>
      <c r="L170" s="93"/>
      <c r="M170" s="93"/>
      <c r="N170" s="187" t="s">
        <v>239</v>
      </c>
      <c r="O170" s="179">
        <v>168</v>
      </c>
      <c r="P170" s="180" t="s">
        <v>239</v>
      </c>
      <c r="AL170" s="180">
        <v>145</v>
      </c>
      <c r="AM170" s="180">
        <v>0</v>
      </c>
      <c r="AN170" s="179" t="s">
        <v>239</v>
      </c>
      <c r="AO170" s="180">
        <v>145</v>
      </c>
    </row>
    <row r="171" spans="1:41" x14ac:dyDescent="0.2">
      <c r="A171" s="93" t="s">
        <v>239</v>
      </c>
      <c r="B171" s="93" t="s">
        <v>239</v>
      </c>
      <c r="C171" s="93" t="s">
        <v>239</v>
      </c>
      <c r="D171" s="93" t="s">
        <v>239</v>
      </c>
      <c r="E171" s="93" t="s">
        <v>239</v>
      </c>
      <c r="F171" s="93" t="s">
        <v>239</v>
      </c>
      <c r="G171" s="93"/>
      <c r="H171" s="93" t="s">
        <v>239</v>
      </c>
      <c r="I171" s="93" t="s">
        <v>239</v>
      </c>
      <c r="J171" s="93" t="s">
        <v>239</v>
      </c>
      <c r="K171" s="93"/>
      <c r="L171" s="93"/>
      <c r="M171" s="93"/>
      <c r="N171" s="187" t="s">
        <v>239</v>
      </c>
      <c r="O171" s="179">
        <v>169</v>
      </c>
      <c r="P171" s="180" t="s">
        <v>239</v>
      </c>
      <c r="AL171" s="179">
        <v>146</v>
      </c>
      <c r="AM171" s="180">
        <v>0</v>
      </c>
      <c r="AN171" s="179" t="s">
        <v>239</v>
      </c>
      <c r="AO171" s="179">
        <v>146</v>
      </c>
    </row>
    <row r="172" spans="1:41" x14ac:dyDescent="0.2">
      <c r="A172" s="93" t="s">
        <v>239</v>
      </c>
      <c r="B172" s="93" t="s">
        <v>239</v>
      </c>
      <c r="C172" s="93" t="s">
        <v>239</v>
      </c>
      <c r="D172" s="93" t="s">
        <v>239</v>
      </c>
      <c r="E172" s="93" t="s">
        <v>239</v>
      </c>
      <c r="F172" s="93" t="s">
        <v>239</v>
      </c>
      <c r="G172" s="93"/>
      <c r="H172" s="93" t="s">
        <v>239</v>
      </c>
      <c r="I172" s="93" t="s">
        <v>239</v>
      </c>
      <c r="J172" s="93" t="s">
        <v>239</v>
      </c>
      <c r="K172" s="93"/>
      <c r="L172" s="93"/>
      <c r="M172" s="93"/>
      <c r="N172" s="187" t="s">
        <v>239</v>
      </c>
      <c r="O172" s="179">
        <v>170</v>
      </c>
      <c r="P172" s="180" t="s">
        <v>239</v>
      </c>
      <c r="AL172" s="179">
        <v>147</v>
      </c>
      <c r="AM172" s="180">
        <v>0</v>
      </c>
      <c r="AN172" s="179" t="s">
        <v>239</v>
      </c>
      <c r="AO172" s="179">
        <v>147</v>
      </c>
    </row>
    <row r="173" spans="1:41" x14ac:dyDescent="0.2">
      <c r="A173" s="93" t="s">
        <v>239</v>
      </c>
      <c r="B173" s="93" t="s">
        <v>239</v>
      </c>
      <c r="C173" s="93" t="s">
        <v>239</v>
      </c>
      <c r="D173" s="93" t="s">
        <v>239</v>
      </c>
      <c r="E173" s="93" t="s">
        <v>239</v>
      </c>
      <c r="F173" s="93" t="s">
        <v>239</v>
      </c>
      <c r="G173" s="93"/>
      <c r="H173" s="93" t="s">
        <v>239</v>
      </c>
      <c r="I173" s="93" t="s">
        <v>239</v>
      </c>
      <c r="J173" s="93" t="s">
        <v>239</v>
      </c>
      <c r="K173" s="93"/>
      <c r="L173" s="93"/>
      <c r="M173" s="93"/>
      <c r="N173" s="187" t="s">
        <v>239</v>
      </c>
      <c r="O173" s="179">
        <v>171</v>
      </c>
      <c r="P173" s="180" t="s">
        <v>239</v>
      </c>
      <c r="AL173" s="180">
        <v>148</v>
      </c>
      <c r="AM173" s="180">
        <v>0</v>
      </c>
      <c r="AN173" s="179" t="s">
        <v>239</v>
      </c>
      <c r="AO173" s="180">
        <v>148</v>
      </c>
    </row>
    <row r="174" spans="1:41" x14ac:dyDescent="0.2">
      <c r="A174" s="93" t="s">
        <v>239</v>
      </c>
      <c r="B174" s="93" t="s">
        <v>239</v>
      </c>
      <c r="C174" s="93" t="s">
        <v>239</v>
      </c>
      <c r="D174" s="93" t="s">
        <v>239</v>
      </c>
      <c r="E174" s="93" t="s">
        <v>239</v>
      </c>
      <c r="F174" s="93" t="s">
        <v>239</v>
      </c>
      <c r="G174" s="93"/>
      <c r="H174" s="93" t="s">
        <v>239</v>
      </c>
      <c r="I174" s="93" t="s">
        <v>239</v>
      </c>
      <c r="J174" s="93" t="s">
        <v>239</v>
      </c>
      <c r="K174" s="93"/>
      <c r="L174" s="93"/>
      <c r="M174" s="93"/>
      <c r="N174" s="187" t="s">
        <v>239</v>
      </c>
      <c r="O174" s="179">
        <v>172</v>
      </c>
      <c r="P174" s="180" t="s">
        <v>239</v>
      </c>
      <c r="AL174" s="179">
        <v>149</v>
      </c>
      <c r="AM174" s="180">
        <v>0</v>
      </c>
      <c r="AN174" s="179" t="s">
        <v>239</v>
      </c>
      <c r="AO174" s="179">
        <v>149</v>
      </c>
    </row>
    <row r="175" spans="1:41" x14ac:dyDescent="0.2">
      <c r="A175" s="93" t="s">
        <v>239</v>
      </c>
      <c r="B175" s="93" t="s">
        <v>239</v>
      </c>
      <c r="C175" s="93" t="s">
        <v>239</v>
      </c>
      <c r="D175" s="93" t="s">
        <v>239</v>
      </c>
      <c r="E175" s="93" t="s">
        <v>239</v>
      </c>
      <c r="F175" s="93" t="s">
        <v>239</v>
      </c>
      <c r="G175" s="93"/>
      <c r="H175" s="93" t="s">
        <v>239</v>
      </c>
      <c r="I175" s="93" t="s">
        <v>239</v>
      </c>
      <c r="J175" s="93" t="s">
        <v>239</v>
      </c>
      <c r="K175" s="93"/>
      <c r="L175" s="93"/>
      <c r="M175" s="93"/>
      <c r="N175" s="187" t="s">
        <v>239</v>
      </c>
      <c r="O175" s="179">
        <v>173</v>
      </c>
      <c r="P175" s="180" t="s">
        <v>239</v>
      </c>
      <c r="AL175" s="179">
        <v>150</v>
      </c>
      <c r="AM175" s="180">
        <v>0</v>
      </c>
      <c r="AN175" s="179" t="s">
        <v>239</v>
      </c>
      <c r="AO175" s="179">
        <v>150</v>
      </c>
    </row>
    <row r="176" spans="1:41" x14ac:dyDescent="0.2">
      <c r="A176" s="93" t="s">
        <v>239</v>
      </c>
      <c r="B176" s="93" t="s">
        <v>239</v>
      </c>
      <c r="C176" s="93" t="s">
        <v>239</v>
      </c>
      <c r="D176" s="93" t="s">
        <v>239</v>
      </c>
      <c r="E176" s="93" t="s">
        <v>239</v>
      </c>
      <c r="F176" s="93" t="s">
        <v>239</v>
      </c>
      <c r="G176" s="93"/>
      <c r="H176" s="93" t="s">
        <v>239</v>
      </c>
      <c r="I176" s="93" t="s">
        <v>239</v>
      </c>
      <c r="J176" s="93" t="s">
        <v>239</v>
      </c>
      <c r="K176" s="93"/>
      <c r="L176" s="93"/>
      <c r="M176" s="93"/>
      <c r="N176" s="187" t="s">
        <v>239</v>
      </c>
      <c r="O176" s="179">
        <v>174</v>
      </c>
      <c r="P176" s="180" t="s">
        <v>239</v>
      </c>
      <c r="AL176" s="180">
        <v>151</v>
      </c>
      <c r="AM176" s="180">
        <v>0</v>
      </c>
      <c r="AN176" s="179" t="s">
        <v>239</v>
      </c>
      <c r="AO176" s="180">
        <v>151</v>
      </c>
    </row>
    <row r="177" spans="1:41" x14ac:dyDescent="0.2">
      <c r="A177" s="93" t="s">
        <v>239</v>
      </c>
      <c r="B177" s="93" t="s">
        <v>239</v>
      </c>
      <c r="C177" s="93" t="s">
        <v>239</v>
      </c>
      <c r="D177" s="93" t="s">
        <v>239</v>
      </c>
      <c r="E177" s="93" t="s">
        <v>239</v>
      </c>
      <c r="F177" s="93" t="s">
        <v>239</v>
      </c>
      <c r="G177" s="93"/>
      <c r="H177" s="93" t="s">
        <v>239</v>
      </c>
      <c r="I177" s="93" t="s">
        <v>239</v>
      </c>
      <c r="J177" s="93" t="s">
        <v>239</v>
      </c>
      <c r="K177" s="93"/>
      <c r="L177" s="93"/>
      <c r="M177" s="93"/>
      <c r="N177" s="187" t="s">
        <v>239</v>
      </c>
      <c r="O177" s="179">
        <v>175</v>
      </c>
      <c r="P177" s="180" t="s">
        <v>239</v>
      </c>
      <c r="AL177" s="179">
        <v>152</v>
      </c>
      <c r="AM177" s="180">
        <v>0</v>
      </c>
      <c r="AN177" s="179" t="s">
        <v>239</v>
      </c>
      <c r="AO177" s="179">
        <v>152</v>
      </c>
    </row>
    <row r="178" spans="1:41" x14ac:dyDescent="0.2">
      <c r="A178" s="93" t="s">
        <v>239</v>
      </c>
      <c r="B178" s="93" t="s">
        <v>239</v>
      </c>
      <c r="C178" s="93" t="s">
        <v>239</v>
      </c>
      <c r="D178" s="93" t="s">
        <v>239</v>
      </c>
      <c r="E178" s="93" t="s">
        <v>239</v>
      </c>
      <c r="F178" s="93" t="s">
        <v>239</v>
      </c>
      <c r="G178" s="93"/>
      <c r="H178" s="93" t="s">
        <v>239</v>
      </c>
      <c r="I178" s="93" t="s">
        <v>239</v>
      </c>
      <c r="J178" s="93" t="s">
        <v>239</v>
      </c>
      <c r="K178" s="93"/>
      <c r="L178" s="93"/>
      <c r="M178" s="93"/>
      <c r="N178" s="187" t="s">
        <v>239</v>
      </c>
      <c r="O178" s="179">
        <v>176</v>
      </c>
      <c r="P178" s="180" t="s">
        <v>239</v>
      </c>
      <c r="AL178" s="179">
        <v>153</v>
      </c>
      <c r="AM178" s="180">
        <v>0</v>
      </c>
      <c r="AN178" s="179" t="s">
        <v>239</v>
      </c>
      <c r="AO178" s="179">
        <v>153</v>
      </c>
    </row>
    <row r="179" spans="1:41" x14ac:dyDescent="0.2">
      <c r="A179" s="93" t="s">
        <v>239</v>
      </c>
      <c r="B179" s="93" t="s">
        <v>239</v>
      </c>
      <c r="C179" s="93" t="s">
        <v>239</v>
      </c>
      <c r="D179" s="93" t="s">
        <v>239</v>
      </c>
      <c r="E179" s="93" t="s">
        <v>239</v>
      </c>
      <c r="F179" s="93" t="s">
        <v>239</v>
      </c>
      <c r="G179" s="93"/>
      <c r="H179" s="93" t="s">
        <v>239</v>
      </c>
      <c r="I179" s="93" t="s">
        <v>239</v>
      </c>
      <c r="J179" s="93" t="s">
        <v>239</v>
      </c>
      <c r="K179" s="93"/>
      <c r="L179" s="93"/>
      <c r="M179" s="93"/>
      <c r="N179" s="187" t="s">
        <v>239</v>
      </c>
      <c r="O179" s="179">
        <v>177</v>
      </c>
      <c r="P179" s="180" t="s">
        <v>239</v>
      </c>
      <c r="AL179" s="180">
        <v>154</v>
      </c>
      <c r="AM179" s="180">
        <v>0</v>
      </c>
      <c r="AN179" s="179" t="s">
        <v>239</v>
      </c>
      <c r="AO179" s="180">
        <v>154</v>
      </c>
    </row>
    <row r="180" spans="1:41" x14ac:dyDescent="0.2">
      <c r="A180" s="93" t="s">
        <v>239</v>
      </c>
      <c r="B180" s="93" t="s">
        <v>239</v>
      </c>
      <c r="C180" s="93" t="s">
        <v>239</v>
      </c>
      <c r="D180" s="93" t="s">
        <v>239</v>
      </c>
      <c r="E180" s="93" t="s">
        <v>239</v>
      </c>
      <c r="F180" s="93" t="s">
        <v>239</v>
      </c>
      <c r="G180" s="93"/>
      <c r="H180" s="93" t="s">
        <v>239</v>
      </c>
      <c r="I180" s="93" t="s">
        <v>239</v>
      </c>
      <c r="J180" s="93" t="s">
        <v>239</v>
      </c>
      <c r="K180" s="93"/>
      <c r="L180" s="93"/>
      <c r="M180" s="93"/>
      <c r="N180" s="187" t="s">
        <v>239</v>
      </c>
      <c r="O180" s="179">
        <v>178</v>
      </c>
      <c r="P180" s="180" t="s">
        <v>239</v>
      </c>
      <c r="AL180" s="179">
        <v>155</v>
      </c>
      <c r="AM180" s="180">
        <v>0</v>
      </c>
      <c r="AN180" s="179" t="s">
        <v>239</v>
      </c>
      <c r="AO180" s="179">
        <v>155</v>
      </c>
    </row>
    <row r="181" spans="1:41" x14ac:dyDescent="0.2">
      <c r="A181" s="93" t="s">
        <v>239</v>
      </c>
      <c r="B181" s="93" t="s">
        <v>239</v>
      </c>
      <c r="C181" s="93" t="s">
        <v>239</v>
      </c>
      <c r="D181" s="93" t="s">
        <v>239</v>
      </c>
      <c r="E181" s="93" t="s">
        <v>239</v>
      </c>
      <c r="F181" s="93" t="s">
        <v>239</v>
      </c>
      <c r="G181" s="93"/>
      <c r="H181" s="93" t="s">
        <v>239</v>
      </c>
      <c r="I181" s="93" t="s">
        <v>239</v>
      </c>
      <c r="J181" s="93" t="s">
        <v>239</v>
      </c>
      <c r="K181" s="93"/>
      <c r="L181" s="93"/>
      <c r="M181" s="93"/>
      <c r="N181" s="187" t="s">
        <v>239</v>
      </c>
      <c r="O181" s="179">
        <v>179</v>
      </c>
      <c r="P181" s="180" t="s">
        <v>239</v>
      </c>
      <c r="AL181" s="179">
        <v>156</v>
      </c>
      <c r="AM181" s="180">
        <v>0</v>
      </c>
      <c r="AN181" s="179" t="s">
        <v>239</v>
      </c>
      <c r="AO181" s="179">
        <v>156</v>
      </c>
    </row>
    <row r="182" spans="1:41" x14ac:dyDescent="0.2">
      <c r="A182" s="93" t="s">
        <v>239</v>
      </c>
      <c r="B182" s="93" t="s">
        <v>239</v>
      </c>
      <c r="C182" s="93" t="s">
        <v>239</v>
      </c>
      <c r="D182" s="93" t="s">
        <v>239</v>
      </c>
      <c r="E182" s="93" t="s">
        <v>239</v>
      </c>
      <c r="F182" s="93" t="s">
        <v>239</v>
      </c>
      <c r="G182" s="93"/>
      <c r="H182" s="93" t="s">
        <v>239</v>
      </c>
      <c r="I182" s="93" t="s">
        <v>239</v>
      </c>
      <c r="J182" s="93" t="s">
        <v>239</v>
      </c>
      <c r="K182" s="93"/>
      <c r="L182" s="93"/>
      <c r="M182" s="93"/>
      <c r="N182" s="187" t="s">
        <v>239</v>
      </c>
      <c r="O182" s="179">
        <v>180</v>
      </c>
      <c r="P182" s="180" t="s">
        <v>239</v>
      </c>
      <c r="AL182" s="180">
        <v>157</v>
      </c>
      <c r="AM182" s="180">
        <v>0</v>
      </c>
      <c r="AN182" s="179" t="s">
        <v>239</v>
      </c>
      <c r="AO182" s="180">
        <v>157</v>
      </c>
    </row>
    <row r="183" spans="1:41" x14ac:dyDescent="0.2">
      <c r="A183" s="93" t="s">
        <v>239</v>
      </c>
      <c r="B183" s="93" t="s">
        <v>239</v>
      </c>
      <c r="C183" s="93" t="s">
        <v>239</v>
      </c>
      <c r="D183" s="93" t="s">
        <v>239</v>
      </c>
      <c r="E183" s="93" t="s">
        <v>239</v>
      </c>
      <c r="F183" s="93" t="s">
        <v>239</v>
      </c>
      <c r="G183" s="93"/>
      <c r="H183" s="93" t="s">
        <v>239</v>
      </c>
      <c r="I183" s="93" t="s">
        <v>239</v>
      </c>
      <c r="J183" s="93" t="s">
        <v>239</v>
      </c>
      <c r="K183" s="93"/>
      <c r="L183" s="93"/>
      <c r="M183" s="93"/>
      <c r="N183" s="187" t="s">
        <v>239</v>
      </c>
      <c r="O183" s="179">
        <v>181</v>
      </c>
      <c r="P183" s="180" t="s">
        <v>239</v>
      </c>
      <c r="AL183" s="179">
        <v>158</v>
      </c>
      <c r="AM183" s="180">
        <v>0</v>
      </c>
      <c r="AN183" s="179" t="s">
        <v>239</v>
      </c>
      <c r="AO183" s="179">
        <v>158</v>
      </c>
    </row>
    <row r="184" spans="1:41" x14ac:dyDescent="0.2">
      <c r="A184" s="93" t="s">
        <v>239</v>
      </c>
      <c r="B184" s="93" t="s">
        <v>239</v>
      </c>
      <c r="C184" s="93" t="s">
        <v>239</v>
      </c>
      <c r="D184" s="93" t="s">
        <v>239</v>
      </c>
      <c r="E184" s="93" t="s">
        <v>239</v>
      </c>
      <c r="F184" s="93" t="s">
        <v>239</v>
      </c>
      <c r="G184" s="93"/>
      <c r="H184" s="93" t="s">
        <v>239</v>
      </c>
      <c r="I184" s="93" t="s">
        <v>239</v>
      </c>
      <c r="J184" s="93" t="s">
        <v>239</v>
      </c>
      <c r="K184" s="93"/>
      <c r="L184" s="93"/>
      <c r="M184" s="93"/>
      <c r="N184" s="187" t="s">
        <v>239</v>
      </c>
      <c r="O184" s="179">
        <v>182</v>
      </c>
      <c r="P184" s="180" t="s">
        <v>239</v>
      </c>
      <c r="AL184" s="179">
        <v>159</v>
      </c>
      <c r="AM184" s="180">
        <v>0</v>
      </c>
      <c r="AN184" s="179" t="s">
        <v>239</v>
      </c>
      <c r="AO184" s="179">
        <v>159</v>
      </c>
    </row>
    <row r="185" spans="1:41" x14ac:dyDescent="0.2">
      <c r="A185" s="93" t="s">
        <v>239</v>
      </c>
      <c r="B185" s="93" t="s">
        <v>239</v>
      </c>
      <c r="C185" s="93" t="s">
        <v>239</v>
      </c>
      <c r="D185" s="93" t="s">
        <v>239</v>
      </c>
      <c r="E185" s="93" t="s">
        <v>239</v>
      </c>
      <c r="F185" s="93" t="s">
        <v>239</v>
      </c>
      <c r="G185" s="93"/>
      <c r="H185" s="93" t="s">
        <v>239</v>
      </c>
      <c r="I185" s="93" t="s">
        <v>239</v>
      </c>
      <c r="J185" s="93" t="s">
        <v>239</v>
      </c>
      <c r="K185" s="93"/>
      <c r="L185" s="93"/>
      <c r="M185" s="93"/>
      <c r="N185" s="187" t="s">
        <v>239</v>
      </c>
      <c r="O185" s="179">
        <v>183</v>
      </c>
      <c r="P185" s="180" t="s">
        <v>239</v>
      </c>
      <c r="AL185" s="180">
        <v>160</v>
      </c>
      <c r="AM185" s="180">
        <v>0</v>
      </c>
      <c r="AN185" s="179" t="s">
        <v>239</v>
      </c>
      <c r="AO185" s="180">
        <v>160</v>
      </c>
    </row>
    <row r="186" spans="1:41" x14ac:dyDescent="0.2">
      <c r="A186" s="93" t="s">
        <v>239</v>
      </c>
      <c r="B186" s="93" t="s">
        <v>239</v>
      </c>
      <c r="C186" s="93" t="s">
        <v>239</v>
      </c>
      <c r="D186" s="93" t="s">
        <v>239</v>
      </c>
      <c r="E186" s="93" t="s">
        <v>239</v>
      </c>
      <c r="F186" s="93" t="s">
        <v>239</v>
      </c>
      <c r="G186" s="93"/>
      <c r="H186" s="93" t="s">
        <v>239</v>
      </c>
      <c r="I186" s="93" t="s">
        <v>239</v>
      </c>
      <c r="J186" s="93" t="s">
        <v>239</v>
      </c>
      <c r="K186" s="93"/>
      <c r="L186" s="93"/>
      <c r="M186" s="93"/>
      <c r="N186" s="187" t="s">
        <v>239</v>
      </c>
      <c r="O186" s="179">
        <v>184</v>
      </c>
      <c r="P186" s="180" t="s">
        <v>239</v>
      </c>
      <c r="AL186" s="179">
        <v>161</v>
      </c>
      <c r="AM186" s="180">
        <v>0</v>
      </c>
      <c r="AN186" s="179" t="s">
        <v>239</v>
      </c>
      <c r="AO186" s="179">
        <v>161</v>
      </c>
    </row>
    <row r="187" spans="1:41" x14ac:dyDescent="0.2">
      <c r="A187" s="93" t="s">
        <v>239</v>
      </c>
      <c r="B187" s="93" t="s">
        <v>239</v>
      </c>
      <c r="C187" s="93" t="s">
        <v>239</v>
      </c>
      <c r="D187" s="93" t="s">
        <v>239</v>
      </c>
      <c r="E187" s="93" t="s">
        <v>239</v>
      </c>
      <c r="F187" s="93" t="s">
        <v>239</v>
      </c>
      <c r="G187" s="93"/>
      <c r="H187" s="93" t="s">
        <v>239</v>
      </c>
      <c r="I187" s="93" t="s">
        <v>239</v>
      </c>
      <c r="J187" s="93" t="s">
        <v>239</v>
      </c>
      <c r="K187" s="93"/>
      <c r="L187" s="93"/>
      <c r="M187" s="93"/>
      <c r="N187" s="187" t="s">
        <v>239</v>
      </c>
      <c r="O187" s="179">
        <v>185</v>
      </c>
      <c r="P187" s="180" t="s">
        <v>239</v>
      </c>
      <c r="AL187" s="179">
        <v>162</v>
      </c>
      <c r="AM187" s="180">
        <v>0</v>
      </c>
      <c r="AN187" s="179" t="s">
        <v>239</v>
      </c>
      <c r="AO187" s="179">
        <v>162</v>
      </c>
    </row>
    <row r="188" spans="1:41" x14ac:dyDescent="0.2">
      <c r="A188" s="93" t="s">
        <v>239</v>
      </c>
      <c r="B188" s="93" t="s">
        <v>239</v>
      </c>
      <c r="C188" s="93" t="s">
        <v>239</v>
      </c>
      <c r="D188" s="93" t="s">
        <v>239</v>
      </c>
      <c r="E188" s="93" t="s">
        <v>239</v>
      </c>
      <c r="F188" s="93" t="s">
        <v>239</v>
      </c>
      <c r="G188" s="93"/>
      <c r="H188" s="93" t="s">
        <v>239</v>
      </c>
      <c r="I188" s="93" t="s">
        <v>239</v>
      </c>
      <c r="J188" s="93" t="s">
        <v>239</v>
      </c>
      <c r="K188" s="93"/>
      <c r="L188" s="93"/>
      <c r="M188" s="93"/>
      <c r="N188" s="187" t="s">
        <v>239</v>
      </c>
      <c r="O188" s="179">
        <v>186</v>
      </c>
      <c r="P188" s="180" t="s">
        <v>239</v>
      </c>
      <c r="AL188" s="180">
        <v>163</v>
      </c>
      <c r="AM188" s="180">
        <v>0</v>
      </c>
      <c r="AN188" s="179" t="s">
        <v>239</v>
      </c>
      <c r="AO188" s="180">
        <v>163</v>
      </c>
    </row>
    <row r="189" spans="1:41" x14ac:dyDescent="0.2">
      <c r="A189" s="93" t="s">
        <v>239</v>
      </c>
      <c r="B189" s="93" t="s">
        <v>239</v>
      </c>
      <c r="C189" s="93" t="s">
        <v>239</v>
      </c>
      <c r="D189" s="93" t="s">
        <v>239</v>
      </c>
      <c r="E189" s="93" t="s">
        <v>239</v>
      </c>
      <c r="F189" s="93" t="s">
        <v>239</v>
      </c>
      <c r="G189" s="93"/>
      <c r="H189" s="93" t="s">
        <v>239</v>
      </c>
      <c r="I189" s="93" t="s">
        <v>239</v>
      </c>
      <c r="J189" s="93" t="s">
        <v>239</v>
      </c>
      <c r="K189" s="93"/>
      <c r="L189" s="93"/>
      <c r="M189" s="93"/>
      <c r="N189" s="187" t="s">
        <v>239</v>
      </c>
      <c r="O189" s="179">
        <v>187</v>
      </c>
      <c r="P189" s="180" t="s">
        <v>239</v>
      </c>
      <c r="AL189" s="179">
        <v>164</v>
      </c>
      <c r="AM189" s="180">
        <v>0</v>
      </c>
      <c r="AN189" s="179" t="s">
        <v>239</v>
      </c>
      <c r="AO189" s="179">
        <v>164</v>
      </c>
    </row>
    <row r="190" spans="1:41" x14ac:dyDescent="0.2">
      <c r="A190" s="93" t="s">
        <v>239</v>
      </c>
      <c r="B190" s="93" t="s">
        <v>239</v>
      </c>
      <c r="C190" s="93" t="s">
        <v>239</v>
      </c>
      <c r="D190" s="93" t="s">
        <v>239</v>
      </c>
      <c r="E190" s="93" t="s">
        <v>239</v>
      </c>
      <c r="F190" s="93" t="s">
        <v>239</v>
      </c>
      <c r="G190" s="93"/>
      <c r="H190" s="93" t="s">
        <v>239</v>
      </c>
      <c r="I190" s="93" t="s">
        <v>239</v>
      </c>
      <c r="J190" s="93" t="s">
        <v>239</v>
      </c>
      <c r="K190" s="93"/>
      <c r="L190" s="93"/>
      <c r="M190" s="93"/>
      <c r="N190" s="187" t="s">
        <v>239</v>
      </c>
      <c r="O190" s="179">
        <v>188</v>
      </c>
      <c r="P190" s="180" t="s">
        <v>239</v>
      </c>
      <c r="AL190" s="179">
        <v>165</v>
      </c>
      <c r="AM190" s="180">
        <v>0</v>
      </c>
      <c r="AN190" s="179" t="s">
        <v>239</v>
      </c>
      <c r="AO190" s="179">
        <v>165</v>
      </c>
    </row>
    <row r="191" spans="1:41" x14ac:dyDescent="0.2">
      <c r="A191" s="93" t="s">
        <v>239</v>
      </c>
      <c r="B191" s="93" t="s">
        <v>239</v>
      </c>
      <c r="C191" s="93" t="s">
        <v>239</v>
      </c>
      <c r="D191" s="93" t="s">
        <v>239</v>
      </c>
      <c r="E191" s="93" t="s">
        <v>239</v>
      </c>
      <c r="F191" s="93" t="s">
        <v>239</v>
      </c>
      <c r="G191" s="93"/>
      <c r="H191" s="93" t="s">
        <v>239</v>
      </c>
      <c r="I191" s="93" t="s">
        <v>239</v>
      </c>
      <c r="J191" s="93" t="s">
        <v>239</v>
      </c>
      <c r="K191" s="93"/>
      <c r="L191" s="93"/>
      <c r="M191" s="93"/>
      <c r="N191" s="187" t="s">
        <v>239</v>
      </c>
      <c r="O191" s="179">
        <v>189</v>
      </c>
      <c r="P191" s="180" t="s">
        <v>239</v>
      </c>
      <c r="AL191" s="180">
        <v>166</v>
      </c>
      <c r="AM191" s="180">
        <v>0</v>
      </c>
      <c r="AN191" s="179" t="s">
        <v>239</v>
      </c>
      <c r="AO191" s="180">
        <v>166</v>
      </c>
    </row>
    <row r="192" spans="1:41" x14ac:dyDescent="0.2">
      <c r="A192" s="93" t="s">
        <v>239</v>
      </c>
      <c r="B192" s="93" t="s">
        <v>239</v>
      </c>
      <c r="C192" s="93" t="s">
        <v>239</v>
      </c>
      <c r="D192" s="93" t="s">
        <v>239</v>
      </c>
      <c r="E192" s="93" t="s">
        <v>239</v>
      </c>
      <c r="F192" s="93" t="s">
        <v>239</v>
      </c>
      <c r="G192" s="93"/>
      <c r="H192" s="93" t="s">
        <v>239</v>
      </c>
      <c r="I192" s="93" t="s">
        <v>239</v>
      </c>
      <c r="J192" s="93" t="s">
        <v>239</v>
      </c>
      <c r="K192" s="93"/>
      <c r="L192" s="93"/>
      <c r="M192" s="93"/>
      <c r="N192" s="187" t="s">
        <v>239</v>
      </c>
      <c r="O192" s="179">
        <v>190</v>
      </c>
      <c r="P192" s="180" t="s">
        <v>239</v>
      </c>
      <c r="AL192" s="179">
        <v>167</v>
      </c>
      <c r="AM192" s="180">
        <v>0</v>
      </c>
      <c r="AN192" s="179" t="s">
        <v>239</v>
      </c>
      <c r="AO192" s="179">
        <v>167</v>
      </c>
    </row>
    <row r="193" spans="1:41" x14ac:dyDescent="0.2">
      <c r="A193" s="93" t="s">
        <v>239</v>
      </c>
      <c r="B193" s="93" t="s">
        <v>239</v>
      </c>
      <c r="C193" s="93" t="s">
        <v>239</v>
      </c>
      <c r="D193" s="93" t="s">
        <v>239</v>
      </c>
      <c r="E193" s="93" t="s">
        <v>239</v>
      </c>
      <c r="F193" s="93" t="s">
        <v>239</v>
      </c>
      <c r="G193" s="93"/>
      <c r="H193" s="93" t="s">
        <v>239</v>
      </c>
      <c r="I193" s="93" t="s">
        <v>239</v>
      </c>
      <c r="J193" s="93" t="s">
        <v>239</v>
      </c>
      <c r="K193" s="93"/>
      <c r="L193" s="93"/>
      <c r="M193" s="93"/>
      <c r="N193" s="187" t="s">
        <v>239</v>
      </c>
      <c r="O193" s="179">
        <v>191</v>
      </c>
      <c r="P193" s="180" t="s">
        <v>239</v>
      </c>
      <c r="AL193" s="179">
        <v>168</v>
      </c>
      <c r="AM193" s="180">
        <v>0</v>
      </c>
      <c r="AN193" s="179" t="s">
        <v>239</v>
      </c>
      <c r="AO193" s="179">
        <v>168</v>
      </c>
    </row>
    <row r="194" spans="1:41" x14ac:dyDescent="0.2">
      <c r="A194" s="93" t="s">
        <v>239</v>
      </c>
      <c r="B194" s="93" t="s">
        <v>239</v>
      </c>
      <c r="C194" s="93" t="s">
        <v>239</v>
      </c>
      <c r="D194" s="93" t="s">
        <v>239</v>
      </c>
      <c r="E194" s="93" t="s">
        <v>239</v>
      </c>
      <c r="F194" s="93" t="s">
        <v>239</v>
      </c>
      <c r="G194" s="93"/>
      <c r="H194" s="93" t="s">
        <v>239</v>
      </c>
      <c r="I194" s="93" t="s">
        <v>239</v>
      </c>
      <c r="J194" s="93" t="s">
        <v>239</v>
      </c>
      <c r="K194" s="93"/>
      <c r="L194" s="93"/>
      <c r="M194" s="93"/>
      <c r="N194" s="187" t="s">
        <v>239</v>
      </c>
      <c r="O194" s="179">
        <v>192</v>
      </c>
      <c r="P194" s="180" t="s">
        <v>239</v>
      </c>
      <c r="AL194" s="180">
        <v>169</v>
      </c>
      <c r="AM194" s="180">
        <v>0</v>
      </c>
      <c r="AN194" s="179" t="s">
        <v>239</v>
      </c>
      <c r="AO194" s="180">
        <v>169</v>
      </c>
    </row>
    <row r="195" spans="1:41" x14ac:dyDescent="0.2">
      <c r="A195" s="93" t="s">
        <v>239</v>
      </c>
      <c r="B195" s="93" t="s">
        <v>239</v>
      </c>
      <c r="C195" s="93" t="s">
        <v>239</v>
      </c>
      <c r="D195" s="93" t="s">
        <v>239</v>
      </c>
      <c r="E195" s="93" t="s">
        <v>239</v>
      </c>
      <c r="F195" s="93" t="s">
        <v>239</v>
      </c>
      <c r="G195" s="93"/>
      <c r="H195" s="93" t="s">
        <v>239</v>
      </c>
      <c r="I195" s="93" t="s">
        <v>239</v>
      </c>
      <c r="J195" s="93" t="s">
        <v>239</v>
      </c>
      <c r="K195" s="93"/>
      <c r="L195" s="93"/>
      <c r="M195" s="93"/>
      <c r="N195" s="187" t="s">
        <v>239</v>
      </c>
      <c r="O195" s="179">
        <v>193</v>
      </c>
      <c r="P195" s="180" t="s">
        <v>239</v>
      </c>
      <c r="AL195" s="179">
        <v>170</v>
      </c>
      <c r="AM195" s="180">
        <v>0</v>
      </c>
      <c r="AN195" s="179" t="s">
        <v>239</v>
      </c>
      <c r="AO195" s="179">
        <v>170</v>
      </c>
    </row>
    <row r="196" spans="1:41" x14ac:dyDescent="0.2">
      <c r="A196" s="93" t="s">
        <v>239</v>
      </c>
      <c r="B196" s="93" t="s">
        <v>239</v>
      </c>
      <c r="C196" s="93" t="s">
        <v>239</v>
      </c>
      <c r="D196" s="93" t="s">
        <v>239</v>
      </c>
      <c r="E196" s="93" t="s">
        <v>239</v>
      </c>
      <c r="F196" s="93" t="s">
        <v>239</v>
      </c>
      <c r="G196" s="93"/>
      <c r="H196" s="93" t="s">
        <v>239</v>
      </c>
      <c r="I196" s="93" t="s">
        <v>239</v>
      </c>
      <c r="J196" s="93" t="s">
        <v>239</v>
      </c>
      <c r="K196" s="93"/>
      <c r="L196" s="93"/>
      <c r="M196" s="93"/>
      <c r="N196" s="187" t="s">
        <v>239</v>
      </c>
      <c r="O196" s="179">
        <v>194</v>
      </c>
      <c r="P196" s="180" t="s">
        <v>239</v>
      </c>
      <c r="AL196" s="179">
        <v>171</v>
      </c>
      <c r="AM196" s="180">
        <v>0</v>
      </c>
      <c r="AN196" s="179" t="s">
        <v>239</v>
      </c>
      <c r="AO196" s="179">
        <v>171</v>
      </c>
    </row>
    <row r="197" spans="1:41" x14ac:dyDescent="0.2">
      <c r="A197" s="93" t="s">
        <v>239</v>
      </c>
      <c r="B197" s="93" t="s">
        <v>239</v>
      </c>
      <c r="C197" s="93" t="s">
        <v>239</v>
      </c>
      <c r="D197" s="93" t="s">
        <v>239</v>
      </c>
      <c r="E197" s="93" t="s">
        <v>239</v>
      </c>
      <c r="F197" s="93" t="s">
        <v>239</v>
      </c>
      <c r="G197" s="93"/>
      <c r="H197" s="93" t="s">
        <v>239</v>
      </c>
      <c r="I197" s="93" t="s">
        <v>239</v>
      </c>
      <c r="J197" s="93" t="s">
        <v>239</v>
      </c>
      <c r="K197" s="93"/>
      <c r="L197" s="93"/>
      <c r="M197" s="93"/>
      <c r="N197" s="187" t="s">
        <v>239</v>
      </c>
      <c r="O197" s="179">
        <v>195</v>
      </c>
      <c r="P197" s="180" t="s">
        <v>239</v>
      </c>
      <c r="AL197" s="180">
        <v>172</v>
      </c>
      <c r="AM197" s="180">
        <v>0</v>
      </c>
      <c r="AN197" s="179" t="s">
        <v>239</v>
      </c>
      <c r="AO197" s="180">
        <v>172</v>
      </c>
    </row>
    <row r="198" spans="1:41" x14ac:dyDescent="0.2">
      <c r="A198" s="93" t="s">
        <v>239</v>
      </c>
      <c r="B198" s="93" t="s">
        <v>239</v>
      </c>
      <c r="C198" s="93" t="s">
        <v>239</v>
      </c>
      <c r="D198" s="93" t="s">
        <v>239</v>
      </c>
      <c r="E198" s="93" t="s">
        <v>239</v>
      </c>
      <c r="F198" s="93" t="s">
        <v>239</v>
      </c>
      <c r="G198" s="93"/>
      <c r="H198" s="93" t="s">
        <v>239</v>
      </c>
      <c r="I198" s="93" t="s">
        <v>239</v>
      </c>
      <c r="J198" s="93" t="s">
        <v>239</v>
      </c>
      <c r="K198" s="93"/>
      <c r="L198" s="93"/>
      <c r="M198" s="93"/>
      <c r="N198" s="187" t="s">
        <v>239</v>
      </c>
      <c r="O198" s="179">
        <v>196</v>
      </c>
      <c r="P198" s="180" t="s">
        <v>239</v>
      </c>
      <c r="AL198" s="179">
        <v>173</v>
      </c>
      <c r="AM198" s="180">
        <v>0</v>
      </c>
      <c r="AN198" s="179" t="s">
        <v>239</v>
      </c>
      <c r="AO198" s="179">
        <v>173</v>
      </c>
    </row>
    <row r="199" spans="1:41" x14ac:dyDescent="0.2">
      <c r="A199" s="93" t="s">
        <v>239</v>
      </c>
      <c r="B199" s="93" t="s">
        <v>239</v>
      </c>
      <c r="C199" s="93" t="s">
        <v>239</v>
      </c>
      <c r="D199" s="93" t="s">
        <v>239</v>
      </c>
      <c r="E199" s="93" t="s">
        <v>239</v>
      </c>
      <c r="F199" s="93" t="s">
        <v>239</v>
      </c>
      <c r="G199" s="93"/>
      <c r="H199" s="93" t="s">
        <v>239</v>
      </c>
      <c r="I199" s="93" t="s">
        <v>239</v>
      </c>
      <c r="J199" s="93" t="s">
        <v>239</v>
      </c>
      <c r="K199" s="93"/>
      <c r="L199" s="93"/>
      <c r="M199" s="93"/>
      <c r="N199" s="187" t="s">
        <v>239</v>
      </c>
      <c r="O199" s="179">
        <v>197</v>
      </c>
      <c r="P199" s="180" t="s">
        <v>239</v>
      </c>
      <c r="AL199" s="179">
        <v>174</v>
      </c>
      <c r="AM199" s="180">
        <v>0</v>
      </c>
      <c r="AN199" s="179" t="s">
        <v>239</v>
      </c>
      <c r="AO199" s="179">
        <v>174</v>
      </c>
    </row>
    <row r="200" spans="1:41" x14ac:dyDescent="0.2">
      <c r="A200" s="93" t="s">
        <v>239</v>
      </c>
      <c r="B200" s="93" t="s">
        <v>239</v>
      </c>
      <c r="C200" s="93" t="s">
        <v>239</v>
      </c>
      <c r="D200" s="93" t="s">
        <v>239</v>
      </c>
      <c r="E200" s="93" t="s">
        <v>239</v>
      </c>
      <c r="F200" s="93" t="s">
        <v>239</v>
      </c>
      <c r="G200" s="93"/>
      <c r="H200" s="93" t="s">
        <v>239</v>
      </c>
      <c r="I200" s="93" t="s">
        <v>239</v>
      </c>
      <c r="J200" s="93" t="s">
        <v>239</v>
      </c>
      <c r="K200" s="93"/>
      <c r="L200" s="93"/>
      <c r="M200" s="93"/>
      <c r="N200" s="187" t="s">
        <v>239</v>
      </c>
      <c r="O200" s="179">
        <v>198</v>
      </c>
      <c r="P200" s="180" t="s">
        <v>239</v>
      </c>
      <c r="AL200" s="180">
        <v>175</v>
      </c>
      <c r="AM200" s="180">
        <v>0</v>
      </c>
      <c r="AN200" s="179" t="s">
        <v>239</v>
      </c>
      <c r="AO200" s="180">
        <v>175</v>
      </c>
    </row>
    <row r="201" spans="1:41" x14ac:dyDescent="0.2">
      <c r="A201" s="93" t="s">
        <v>239</v>
      </c>
      <c r="B201" s="93" t="s">
        <v>239</v>
      </c>
      <c r="C201" s="93" t="s">
        <v>239</v>
      </c>
      <c r="D201" s="93" t="s">
        <v>239</v>
      </c>
      <c r="E201" s="93" t="s">
        <v>239</v>
      </c>
      <c r="F201" s="93" t="s">
        <v>239</v>
      </c>
      <c r="G201" s="93"/>
      <c r="H201" s="93" t="s">
        <v>239</v>
      </c>
      <c r="I201" s="93" t="s">
        <v>239</v>
      </c>
      <c r="J201" s="93" t="s">
        <v>239</v>
      </c>
      <c r="K201" s="93"/>
      <c r="L201" s="93"/>
      <c r="M201" s="93"/>
      <c r="N201" s="187" t="s">
        <v>239</v>
      </c>
      <c r="O201" s="179">
        <v>199</v>
      </c>
      <c r="P201" s="180" t="s">
        <v>239</v>
      </c>
      <c r="AL201" s="179">
        <v>176</v>
      </c>
      <c r="AM201" s="180">
        <v>0</v>
      </c>
      <c r="AN201" s="179" t="s">
        <v>239</v>
      </c>
      <c r="AO201" s="179">
        <v>176</v>
      </c>
    </row>
    <row r="202" spans="1:41" x14ac:dyDescent="0.2">
      <c r="A202" s="93" t="s">
        <v>239</v>
      </c>
      <c r="B202" s="93" t="s">
        <v>239</v>
      </c>
      <c r="C202" s="93" t="s">
        <v>239</v>
      </c>
      <c r="D202" s="93" t="s">
        <v>239</v>
      </c>
      <c r="E202" s="93" t="s">
        <v>239</v>
      </c>
      <c r="F202" s="93" t="s">
        <v>239</v>
      </c>
      <c r="G202" s="93"/>
      <c r="H202" s="93" t="s">
        <v>239</v>
      </c>
      <c r="I202" s="93" t="s">
        <v>239</v>
      </c>
      <c r="J202" s="93" t="s">
        <v>239</v>
      </c>
      <c r="K202" s="93"/>
      <c r="L202" s="93"/>
      <c r="M202" s="93"/>
      <c r="N202" s="187" t="s">
        <v>239</v>
      </c>
      <c r="O202" s="179">
        <v>200</v>
      </c>
      <c r="P202" s="180" t="s">
        <v>239</v>
      </c>
      <c r="AL202" s="179">
        <v>177</v>
      </c>
      <c r="AM202" s="180">
        <v>0</v>
      </c>
      <c r="AN202" s="179" t="s">
        <v>239</v>
      </c>
      <c r="AO202" s="179">
        <v>177</v>
      </c>
    </row>
    <row r="203" spans="1:41" x14ac:dyDescent="0.2">
      <c r="A203" s="93" t="s">
        <v>239</v>
      </c>
      <c r="B203" s="93" t="s">
        <v>239</v>
      </c>
      <c r="C203" s="93" t="s">
        <v>239</v>
      </c>
      <c r="D203" s="93" t="s">
        <v>239</v>
      </c>
      <c r="E203" s="93" t="s">
        <v>239</v>
      </c>
      <c r="F203" s="93" t="s">
        <v>239</v>
      </c>
      <c r="G203" s="93"/>
      <c r="H203" s="93" t="s">
        <v>239</v>
      </c>
      <c r="I203" s="93" t="s">
        <v>239</v>
      </c>
      <c r="J203" s="93" t="s">
        <v>239</v>
      </c>
      <c r="K203" s="93"/>
      <c r="L203" s="93"/>
      <c r="M203" s="93"/>
      <c r="N203" s="187" t="s">
        <v>239</v>
      </c>
      <c r="O203" s="179">
        <v>201</v>
      </c>
      <c r="P203" s="180" t="s">
        <v>239</v>
      </c>
      <c r="AL203" s="180">
        <v>178</v>
      </c>
      <c r="AM203" s="180">
        <v>0</v>
      </c>
      <c r="AN203" s="179" t="s">
        <v>239</v>
      </c>
      <c r="AO203" s="180">
        <v>178</v>
      </c>
    </row>
    <row r="204" spans="1:41" x14ac:dyDescent="0.2">
      <c r="A204" s="93" t="s">
        <v>239</v>
      </c>
      <c r="B204" s="93" t="s">
        <v>239</v>
      </c>
      <c r="C204" s="93" t="s">
        <v>239</v>
      </c>
      <c r="D204" s="93" t="s">
        <v>239</v>
      </c>
      <c r="E204" s="93" t="s">
        <v>239</v>
      </c>
      <c r="F204" s="93" t="s">
        <v>239</v>
      </c>
      <c r="G204" s="93"/>
      <c r="H204" s="93" t="s">
        <v>239</v>
      </c>
      <c r="I204" s="93" t="s">
        <v>239</v>
      </c>
      <c r="J204" s="93" t="s">
        <v>239</v>
      </c>
      <c r="K204" s="93"/>
      <c r="L204" s="93"/>
      <c r="M204" s="93"/>
      <c r="N204" s="187" t="s">
        <v>239</v>
      </c>
      <c r="O204" s="179">
        <v>202</v>
      </c>
      <c r="P204" s="180" t="s">
        <v>239</v>
      </c>
      <c r="AL204" s="179">
        <v>179</v>
      </c>
      <c r="AM204" s="180">
        <v>0</v>
      </c>
      <c r="AN204" s="179" t="s">
        <v>239</v>
      </c>
      <c r="AO204" s="179">
        <v>179</v>
      </c>
    </row>
    <row r="205" spans="1:41" x14ac:dyDescent="0.2">
      <c r="A205" s="93" t="s">
        <v>239</v>
      </c>
      <c r="B205" s="93" t="s">
        <v>239</v>
      </c>
      <c r="C205" s="93" t="s">
        <v>239</v>
      </c>
      <c r="D205" s="93" t="s">
        <v>239</v>
      </c>
      <c r="E205" s="93" t="s">
        <v>239</v>
      </c>
      <c r="F205" s="93" t="s">
        <v>239</v>
      </c>
      <c r="G205" s="93"/>
      <c r="H205" s="93" t="s">
        <v>239</v>
      </c>
      <c r="I205" s="93" t="s">
        <v>239</v>
      </c>
      <c r="J205" s="93" t="s">
        <v>239</v>
      </c>
      <c r="K205" s="93"/>
      <c r="L205" s="93"/>
      <c r="M205" s="93"/>
      <c r="N205" s="187" t="s">
        <v>239</v>
      </c>
      <c r="O205" s="179">
        <v>203</v>
      </c>
      <c r="P205" s="180" t="s">
        <v>239</v>
      </c>
      <c r="AL205" s="179">
        <v>180</v>
      </c>
      <c r="AM205" s="180">
        <v>0</v>
      </c>
      <c r="AN205" s="179" t="s">
        <v>239</v>
      </c>
      <c r="AO205" s="179">
        <v>180</v>
      </c>
    </row>
    <row r="206" spans="1:41" x14ac:dyDescent="0.2">
      <c r="A206" s="93" t="s">
        <v>239</v>
      </c>
      <c r="B206" s="93" t="s">
        <v>239</v>
      </c>
      <c r="C206" s="93" t="s">
        <v>239</v>
      </c>
      <c r="D206" s="93" t="s">
        <v>239</v>
      </c>
      <c r="E206" s="93" t="s">
        <v>239</v>
      </c>
      <c r="F206" s="93" t="s">
        <v>239</v>
      </c>
      <c r="G206" s="93"/>
      <c r="H206" s="93" t="s">
        <v>239</v>
      </c>
      <c r="I206" s="93" t="s">
        <v>239</v>
      </c>
      <c r="J206" s="93" t="s">
        <v>239</v>
      </c>
      <c r="K206" s="93"/>
      <c r="L206" s="93"/>
      <c r="M206" s="93"/>
      <c r="N206" s="187" t="s">
        <v>239</v>
      </c>
      <c r="O206" s="179">
        <v>204</v>
      </c>
      <c r="P206" s="180" t="s">
        <v>239</v>
      </c>
      <c r="AL206" s="180">
        <v>181</v>
      </c>
      <c r="AM206" s="180">
        <v>0</v>
      </c>
      <c r="AN206" s="179" t="s">
        <v>239</v>
      </c>
      <c r="AO206" s="180">
        <v>181</v>
      </c>
    </row>
    <row r="207" spans="1:41" x14ac:dyDescent="0.2">
      <c r="A207" s="93" t="s">
        <v>239</v>
      </c>
      <c r="B207" s="93" t="s">
        <v>239</v>
      </c>
      <c r="C207" s="93" t="s">
        <v>239</v>
      </c>
      <c r="D207" s="93" t="s">
        <v>239</v>
      </c>
      <c r="E207" s="93" t="s">
        <v>239</v>
      </c>
      <c r="F207" s="93" t="s">
        <v>239</v>
      </c>
      <c r="G207" s="93"/>
      <c r="H207" s="93" t="s">
        <v>239</v>
      </c>
      <c r="I207" s="93" t="s">
        <v>239</v>
      </c>
      <c r="J207" s="93" t="s">
        <v>239</v>
      </c>
      <c r="K207" s="93"/>
      <c r="L207" s="93"/>
      <c r="M207" s="93"/>
      <c r="N207" s="187" t="s">
        <v>239</v>
      </c>
      <c r="O207" s="179">
        <v>205</v>
      </c>
      <c r="P207" s="180" t="s">
        <v>239</v>
      </c>
      <c r="AL207" s="179">
        <v>182</v>
      </c>
      <c r="AM207" s="180">
        <v>0</v>
      </c>
      <c r="AN207" s="179" t="s">
        <v>239</v>
      </c>
      <c r="AO207" s="179">
        <v>182</v>
      </c>
    </row>
    <row r="208" spans="1:41" x14ac:dyDescent="0.2">
      <c r="A208" s="93" t="s">
        <v>239</v>
      </c>
      <c r="B208" s="93" t="s">
        <v>239</v>
      </c>
      <c r="C208" s="93" t="s">
        <v>239</v>
      </c>
      <c r="D208" s="93" t="s">
        <v>239</v>
      </c>
      <c r="E208" s="93" t="s">
        <v>239</v>
      </c>
      <c r="F208" s="93" t="s">
        <v>239</v>
      </c>
      <c r="G208" s="93"/>
      <c r="H208" s="93" t="s">
        <v>239</v>
      </c>
      <c r="I208" s="93" t="s">
        <v>239</v>
      </c>
      <c r="J208" s="93" t="s">
        <v>239</v>
      </c>
      <c r="K208" s="93"/>
      <c r="L208" s="93"/>
      <c r="M208" s="93"/>
      <c r="N208" s="187" t="s">
        <v>239</v>
      </c>
      <c r="O208" s="179">
        <v>206</v>
      </c>
      <c r="P208" s="180" t="s">
        <v>239</v>
      </c>
      <c r="AL208" s="179">
        <v>183</v>
      </c>
      <c r="AM208" s="180">
        <v>0</v>
      </c>
      <c r="AN208" s="179" t="s">
        <v>239</v>
      </c>
      <c r="AO208" s="179">
        <v>183</v>
      </c>
    </row>
    <row r="209" spans="1:41" x14ac:dyDescent="0.2">
      <c r="A209" s="93" t="s">
        <v>239</v>
      </c>
      <c r="B209" s="93" t="s">
        <v>239</v>
      </c>
      <c r="C209" s="93" t="s">
        <v>239</v>
      </c>
      <c r="D209" s="93" t="s">
        <v>239</v>
      </c>
      <c r="E209" s="93" t="s">
        <v>239</v>
      </c>
      <c r="F209" s="93" t="s">
        <v>239</v>
      </c>
      <c r="G209" s="93"/>
      <c r="H209" s="93" t="s">
        <v>239</v>
      </c>
      <c r="I209" s="93" t="s">
        <v>239</v>
      </c>
      <c r="J209" s="93" t="s">
        <v>239</v>
      </c>
      <c r="K209" s="93"/>
      <c r="L209" s="93"/>
      <c r="M209" s="93"/>
      <c r="N209" s="187" t="s">
        <v>239</v>
      </c>
      <c r="O209" s="179">
        <v>207</v>
      </c>
      <c r="P209" s="180" t="s">
        <v>239</v>
      </c>
      <c r="AL209" s="180">
        <v>184</v>
      </c>
      <c r="AM209" s="180">
        <v>0</v>
      </c>
      <c r="AN209" s="179" t="s">
        <v>239</v>
      </c>
      <c r="AO209" s="180">
        <v>184</v>
      </c>
    </row>
    <row r="210" spans="1:41" x14ac:dyDescent="0.2">
      <c r="A210" s="93" t="s">
        <v>239</v>
      </c>
      <c r="B210" s="93" t="s">
        <v>239</v>
      </c>
      <c r="C210" s="93" t="s">
        <v>239</v>
      </c>
      <c r="D210" s="93" t="s">
        <v>239</v>
      </c>
      <c r="E210" s="93" t="s">
        <v>239</v>
      </c>
      <c r="F210" s="93" t="s">
        <v>239</v>
      </c>
      <c r="G210" s="93"/>
      <c r="H210" s="93" t="s">
        <v>239</v>
      </c>
      <c r="I210" s="93" t="s">
        <v>239</v>
      </c>
      <c r="J210" s="93" t="s">
        <v>239</v>
      </c>
      <c r="K210" s="93"/>
      <c r="L210" s="93"/>
      <c r="M210" s="93"/>
      <c r="N210" s="187" t="s">
        <v>239</v>
      </c>
      <c r="O210" s="179">
        <v>208</v>
      </c>
      <c r="P210" s="180" t="s">
        <v>239</v>
      </c>
      <c r="AL210" s="179">
        <v>185</v>
      </c>
      <c r="AM210" s="180">
        <v>0</v>
      </c>
      <c r="AN210" s="179" t="s">
        <v>239</v>
      </c>
      <c r="AO210" s="179">
        <v>185</v>
      </c>
    </row>
    <row r="211" spans="1:41" x14ac:dyDescent="0.2">
      <c r="A211" s="93" t="s">
        <v>239</v>
      </c>
      <c r="B211" s="93" t="s">
        <v>239</v>
      </c>
      <c r="C211" s="93" t="s">
        <v>239</v>
      </c>
      <c r="D211" s="93" t="s">
        <v>239</v>
      </c>
      <c r="E211" s="93" t="s">
        <v>239</v>
      </c>
      <c r="F211" s="93" t="s">
        <v>239</v>
      </c>
      <c r="G211" s="93"/>
      <c r="H211" s="93" t="s">
        <v>239</v>
      </c>
      <c r="I211" s="93" t="s">
        <v>239</v>
      </c>
      <c r="J211" s="93" t="s">
        <v>239</v>
      </c>
      <c r="K211" s="93"/>
      <c r="L211" s="93"/>
      <c r="M211" s="93"/>
      <c r="N211" s="187" t="s">
        <v>239</v>
      </c>
      <c r="O211" s="179">
        <v>209</v>
      </c>
      <c r="P211" s="180" t="s">
        <v>239</v>
      </c>
      <c r="AL211" s="179">
        <v>186</v>
      </c>
      <c r="AM211" s="180">
        <v>0</v>
      </c>
      <c r="AN211" s="179" t="s">
        <v>239</v>
      </c>
      <c r="AO211" s="179">
        <v>186</v>
      </c>
    </row>
    <row r="212" spans="1:41" x14ac:dyDescent="0.2">
      <c r="A212" s="93" t="s">
        <v>239</v>
      </c>
      <c r="B212" s="93" t="s">
        <v>239</v>
      </c>
      <c r="C212" s="93" t="s">
        <v>239</v>
      </c>
      <c r="D212" s="93" t="s">
        <v>239</v>
      </c>
      <c r="E212" s="93" t="s">
        <v>239</v>
      </c>
      <c r="F212" s="93" t="s">
        <v>239</v>
      </c>
      <c r="G212" s="93"/>
      <c r="H212" s="93" t="s">
        <v>239</v>
      </c>
      <c r="I212" s="93" t="s">
        <v>239</v>
      </c>
      <c r="J212" s="93" t="s">
        <v>239</v>
      </c>
      <c r="K212" s="93"/>
      <c r="L212" s="93"/>
      <c r="M212" s="93"/>
      <c r="N212" s="187" t="s">
        <v>239</v>
      </c>
      <c r="O212" s="179">
        <v>210</v>
      </c>
      <c r="P212" s="180" t="s">
        <v>239</v>
      </c>
      <c r="AL212" s="180">
        <v>187</v>
      </c>
      <c r="AM212" s="180">
        <v>0</v>
      </c>
      <c r="AN212" s="179" t="s">
        <v>239</v>
      </c>
      <c r="AO212" s="180">
        <v>187</v>
      </c>
    </row>
    <row r="213" spans="1:41" x14ac:dyDescent="0.2">
      <c r="A213" s="93" t="s">
        <v>239</v>
      </c>
      <c r="B213" s="93" t="s">
        <v>239</v>
      </c>
      <c r="C213" s="93" t="s">
        <v>239</v>
      </c>
      <c r="D213" s="93" t="s">
        <v>239</v>
      </c>
      <c r="E213" s="93" t="s">
        <v>239</v>
      </c>
      <c r="F213" s="93" t="s">
        <v>239</v>
      </c>
      <c r="G213" s="93"/>
      <c r="H213" s="93" t="s">
        <v>239</v>
      </c>
      <c r="I213" s="93" t="s">
        <v>239</v>
      </c>
      <c r="J213" s="93" t="s">
        <v>239</v>
      </c>
      <c r="K213" s="93"/>
      <c r="L213" s="93"/>
      <c r="M213" s="93"/>
      <c r="N213" s="187" t="s">
        <v>239</v>
      </c>
      <c r="O213" s="179">
        <v>211</v>
      </c>
      <c r="P213" s="180" t="s">
        <v>239</v>
      </c>
      <c r="AL213" s="179">
        <v>188</v>
      </c>
      <c r="AM213" s="180">
        <v>0</v>
      </c>
      <c r="AN213" s="179" t="s">
        <v>239</v>
      </c>
      <c r="AO213" s="179">
        <v>188</v>
      </c>
    </row>
    <row r="214" spans="1:41" x14ac:dyDescent="0.2">
      <c r="A214" s="93" t="s">
        <v>239</v>
      </c>
      <c r="B214" s="93" t="s">
        <v>239</v>
      </c>
      <c r="C214" s="93" t="s">
        <v>239</v>
      </c>
      <c r="D214" s="93" t="s">
        <v>239</v>
      </c>
      <c r="E214" s="93" t="s">
        <v>239</v>
      </c>
      <c r="F214" s="93" t="s">
        <v>239</v>
      </c>
      <c r="G214" s="93"/>
      <c r="H214" s="93" t="s">
        <v>239</v>
      </c>
      <c r="I214" s="93" t="s">
        <v>239</v>
      </c>
      <c r="J214" s="93" t="s">
        <v>239</v>
      </c>
      <c r="K214" s="93"/>
      <c r="L214" s="93"/>
      <c r="M214" s="93"/>
      <c r="N214" s="187" t="s">
        <v>239</v>
      </c>
      <c r="O214" s="179">
        <v>212</v>
      </c>
      <c r="P214" s="180" t="s">
        <v>239</v>
      </c>
      <c r="AL214" s="179">
        <v>189</v>
      </c>
      <c r="AM214" s="180">
        <v>0</v>
      </c>
      <c r="AN214" s="179" t="s">
        <v>239</v>
      </c>
      <c r="AO214" s="179">
        <v>189</v>
      </c>
    </row>
    <row r="215" spans="1:41" x14ac:dyDescent="0.2">
      <c r="A215" s="93" t="s">
        <v>239</v>
      </c>
      <c r="B215" s="93" t="s">
        <v>239</v>
      </c>
      <c r="C215" s="93" t="s">
        <v>239</v>
      </c>
      <c r="D215" s="93" t="s">
        <v>239</v>
      </c>
      <c r="E215" s="93" t="s">
        <v>239</v>
      </c>
      <c r="F215" s="93" t="s">
        <v>239</v>
      </c>
      <c r="G215" s="93"/>
      <c r="H215" s="93" t="s">
        <v>239</v>
      </c>
      <c r="I215" s="93" t="s">
        <v>239</v>
      </c>
      <c r="J215" s="93" t="s">
        <v>239</v>
      </c>
      <c r="K215" s="93"/>
      <c r="L215" s="93"/>
      <c r="M215" s="93"/>
      <c r="N215" s="187" t="s">
        <v>239</v>
      </c>
      <c r="O215" s="179">
        <v>213</v>
      </c>
      <c r="P215" s="180" t="s">
        <v>239</v>
      </c>
      <c r="AL215" s="180">
        <v>190</v>
      </c>
      <c r="AM215" s="180">
        <v>0</v>
      </c>
      <c r="AN215" s="179" t="s">
        <v>239</v>
      </c>
      <c r="AO215" s="180">
        <v>190</v>
      </c>
    </row>
    <row r="216" spans="1:41" x14ac:dyDescent="0.2">
      <c r="A216" s="93" t="s">
        <v>239</v>
      </c>
      <c r="B216" s="93" t="s">
        <v>239</v>
      </c>
      <c r="C216" s="93" t="s">
        <v>239</v>
      </c>
      <c r="D216" s="93" t="s">
        <v>239</v>
      </c>
      <c r="E216" s="93" t="s">
        <v>239</v>
      </c>
      <c r="F216" s="93" t="s">
        <v>239</v>
      </c>
      <c r="G216" s="93"/>
      <c r="H216" s="93" t="s">
        <v>239</v>
      </c>
      <c r="I216" s="93" t="s">
        <v>239</v>
      </c>
      <c r="J216" s="93" t="s">
        <v>239</v>
      </c>
      <c r="K216" s="93"/>
      <c r="L216" s="93"/>
      <c r="M216" s="93"/>
      <c r="N216" s="187" t="s">
        <v>239</v>
      </c>
      <c r="O216" s="179">
        <v>214</v>
      </c>
      <c r="P216" s="180" t="s">
        <v>239</v>
      </c>
      <c r="AL216" s="179">
        <v>191</v>
      </c>
      <c r="AM216" s="180">
        <v>0</v>
      </c>
      <c r="AN216" s="179" t="s">
        <v>239</v>
      </c>
      <c r="AO216" s="179">
        <v>191</v>
      </c>
    </row>
    <row r="217" spans="1:41" x14ac:dyDescent="0.2">
      <c r="A217" s="93" t="s">
        <v>239</v>
      </c>
      <c r="B217" s="93" t="s">
        <v>239</v>
      </c>
      <c r="C217" s="93" t="s">
        <v>239</v>
      </c>
      <c r="D217" s="93" t="s">
        <v>239</v>
      </c>
      <c r="E217" s="93" t="s">
        <v>239</v>
      </c>
      <c r="F217" s="93" t="s">
        <v>239</v>
      </c>
      <c r="G217" s="93"/>
      <c r="H217" s="93" t="s">
        <v>239</v>
      </c>
      <c r="I217" s="93" t="s">
        <v>239</v>
      </c>
      <c r="J217" s="93" t="s">
        <v>239</v>
      </c>
      <c r="K217" s="93"/>
      <c r="L217" s="93"/>
      <c r="M217" s="93"/>
      <c r="N217" s="187" t="s">
        <v>239</v>
      </c>
      <c r="O217" s="179">
        <v>215</v>
      </c>
      <c r="P217" s="180" t="s">
        <v>239</v>
      </c>
      <c r="AL217" s="179">
        <v>192</v>
      </c>
      <c r="AM217" s="180">
        <v>0</v>
      </c>
      <c r="AN217" s="179" t="s">
        <v>239</v>
      </c>
      <c r="AO217" s="179">
        <v>192</v>
      </c>
    </row>
    <row r="218" spans="1:41" x14ac:dyDescent="0.2">
      <c r="A218" s="93" t="s">
        <v>239</v>
      </c>
      <c r="B218" s="93" t="s">
        <v>239</v>
      </c>
      <c r="C218" s="93" t="s">
        <v>239</v>
      </c>
      <c r="D218" s="93" t="s">
        <v>239</v>
      </c>
      <c r="E218" s="93" t="s">
        <v>239</v>
      </c>
      <c r="F218" s="93" t="s">
        <v>239</v>
      </c>
      <c r="G218" s="93"/>
      <c r="H218" s="93" t="s">
        <v>239</v>
      </c>
      <c r="I218" s="93" t="s">
        <v>239</v>
      </c>
      <c r="J218" s="93" t="s">
        <v>239</v>
      </c>
      <c r="K218" s="93"/>
      <c r="L218" s="93"/>
      <c r="M218" s="93"/>
      <c r="N218" s="187" t="s">
        <v>239</v>
      </c>
      <c r="O218" s="179">
        <v>216</v>
      </c>
      <c r="P218" s="180" t="s">
        <v>239</v>
      </c>
      <c r="AL218" s="180">
        <v>193</v>
      </c>
      <c r="AM218" s="180">
        <v>0</v>
      </c>
      <c r="AN218" s="179" t="s">
        <v>239</v>
      </c>
      <c r="AO218" s="180">
        <v>193</v>
      </c>
    </row>
    <row r="219" spans="1:41" x14ac:dyDescent="0.2">
      <c r="A219" s="93" t="s">
        <v>239</v>
      </c>
      <c r="B219" s="93" t="s">
        <v>239</v>
      </c>
      <c r="C219" s="93" t="s">
        <v>239</v>
      </c>
      <c r="D219" s="93" t="s">
        <v>239</v>
      </c>
      <c r="E219" s="93" t="s">
        <v>239</v>
      </c>
      <c r="F219" s="93" t="s">
        <v>239</v>
      </c>
      <c r="G219" s="93"/>
      <c r="H219" s="93" t="s">
        <v>239</v>
      </c>
      <c r="I219" s="93" t="s">
        <v>239</v>
      </c>
      <c r="J219" s="93" t="s">
        <v>239</v>
      </c>
      <c r="K219" s="93"/>
      <c r="L219" s="93"/>
      <c r="M219" s="93"/>
      <c r="N219" s="187" t="s">
        <v>239</v>
      </c>
      <c r="O219" s="179">
        <v>217</v>
      </c>
      <c r="P219" s="180" t="s">
        <v>239</v>
      </c>
      <c r="AL219" s="179">
        <v>194</v>
      </c>
      <c r="AM219" s="180">
        <v>0</v>
      </c>
      <c r="AN219" s="179" t="s">
        <v>239</v>
      </c>
      <c r="AO219" s="179">
        <v>194</v>
      </c>
    </row>
    <row r="220" spans="1:41" x14ac:dyDescent="0.2">
      <c r="A220" s="93" t="s">
        <v>239</v>
      </c>
      <c r="B220" s="93" t="s">
        <v>239</v>
      </c>
      <c r="C220" s="93" t="s">
        <v>239</v>
      </c>
      <c r="D220" s="93" t="s">
        <v>239</v>
      </c>
      <c r="E220" s="93" t="s">
        <v>239</v>
      </c>
      <c r="F220" s="93" t="s">
        <v>239</v>
      </c>
      <c r="G220" s="93"/>
      <c r="H220" s="93" t="s">
        <v>239</v>
      </c>
      <c r="I220" s="93" t="s">
        <v>239</v>
      </c>
      <c r="J220" s="93" t="s">
        <v>239</v>
      </c>
      <c r="K220" s="93"/>
      <c r="L220" s="93"/>
      <c r="M220" s="93"/>
      <c r="N220" s="187" t="s">
        <v>239</v>
      </c>
      <c r="O220" s="179">
        <v>218</v>
      </c>
      <c r="P220" s="180" t="s">
        <v>239</v>
      </c>
      <c r="AL220" s="179">
        <v>195</v>
      </c>
      <c r="AM220" s="180">
        <v>0</v>
      </c>
      <c r="AN220" s="179" t="s">
        <v>239</v>
      </c>
      <c r="AO220" s="179">
        <v>195</v>
      </c>
    </row>
    <row r="221" spans="1:41" x14ac:dyDescent="0.2">
      <c r="A221" s="93" t="s">
        <v>239</v>
      </c>
      <c r="B221" s="93" t="s">
        <v>239</v>
      </c>
      <c r="C221" s="93" t="s">
        <v>239</v>
      </c>
      <c r="D221" s="93" t="s">
        <v>239</v>
      </c>
      <c r="E221" s="93" t="s">
        <v>239</v>
      </c>
      <c r="F221" s="93" t="s">
        <v>239</v>
      </c>
      <c r="G221" s="93"/>
      <c r="H221" s="93" t="s">
        <v>239</v>
      </c>
      <c r="I221" s="93" t="s">
        <v>239</v>
      </c>
      <c r="J221" s="93" t="s">
        <v>239</v>
      </c>
      <c r="K221" s="93"/>
      <c r="L221" s="93"/>
      <c r="M221" s="93"/>
      <c r="N221" s="187" t="s">
        <v>239</v>
      </c>
      <c r="O221" s="179">
        <v>219</v>
      </c>
      <c r="P221" s="180" t="s">
        <v>239</v>
      </c>
      <c r="AL221" s="180">
        <v>196</v>
      </c>
      <c r="AM221" s="180">
        <v>0</v>
      </c>
      <c r="AN221" s="179" t="s">
        <v>239</v>
      </c>
      <c r="AO221" s="180">
        <v>196</v>
      </c>
    </row>
    <row r="222" spans="1:41" x14ac:dyDescent="0.2">
      <c r="A222" s="93" t="s">
        <v>239</v>
      </c>
      <c r="B222" s="93" t="s">
        <v>239</v>
      </c>
      <c r="C222" s="93" t="s">
        <v>239</v>
      </c>
      <c r="D222" s="93" t="s">
        <v>239</v>
      </c>
      <c r="E222" s="93" t="s">
        <v>239</v>
      </c>
      <c r="F222" s="93" t="s">
        <v>239</v>
      </c>
      <c r="G222" s="93"/>
      <c r="H222" s="93" t="s">
        <v>239</v>
      </c>
      <c r="I222" s="93" t="s">
        <v>239</v>
      </c>
      <c r="J222" s="93" t="s">
        <v>239</v>
      </c>
      <c r="K222" s="93"/>
      <c r="L222" s="93"/>
      <c r="M222" s="93"/>
      <c r="N222" s="187" t="s">
        <v>239</v>
      </c>
      <c r="O222" s="179">
        <v>220</v>
      </c>
      <c r="P222" s="180" t="s">
        <v>239</v>
      </c>
      <c r="AL222" s="179">
        <v>197</v>
      </c>
      <c r="AM222" s="180">
        <v>0</v>
      </c>
      <c r="AN222" s="179" t="s">
        <v>239</v>
      </c>
      <c r="AO222" s="179">
        <v>197</v>
      </c>
    </row>
    <row r="223" spans="1:41" x14ac:dyDescent="0.2">
      <c r="A223" s="93" t="s">
        <v>239</v>
      </c>
      <c r="B223" s="93" t="s">
        <v>239</v>
      </c>
      <c r="C223" s="93" t="s">
        <v>239</v>
      </c>
      <c r="D223" s="93" t="s">
        <v>239</v>
      </c>
      <c r="E223" s="93" t="s">
        <v>239</v>
      </c>
      <c r="F223" s="93" t="s">
        <v>239</v>
      </c>
      <c r="G223" s="93"/>
      <c r="H223" s="93" t="s">
        <v>239</v>
      </c>
      <c r="I223" s="93" t="s">
        <v>239</v>
      </c>
      <c r="J223" s="93" t="s">
        <v>239</v>
      </c>
      <c r="K223" s="93"/>
      <c r="L223" s="93"/>
      <c r="M223" s="93"/>
      <c r="N223" s="187" t="s">
        <v>239</v>
      </c>
      <c r="O223" s="179">
        <v>221</v>
      </c>
      <c r="P223" s="180" t="s">
        <v>239</v>
      </c>
      <c r="AL223" s="179">
        <v>198</v>
      </c>
      <c r="AM223" s="180">
        <v>0</v>
      </c>
      <c r="AN223" s="179" t="s">
        <v>239</v>
      </c>
      <c r="AO223" s="179">
        <v>198</v>
      </c>
    </row>
    <row r="224" spans="1:41" x14ac:dyDescent="0.2">
      <c r="A224" s="93" t="s">
        <v>239</v>
      </c>
      <c r="B224" s="93" t="s">
        <v>239</v>
      </c>
      <c r="C224" s="93" t="s">
        <v>239</v>
      </c>
      <c r="D224" s="93" t="s">
        <v>239</v>
      </c>
      <c r="E224" s="93" t="s">
        <v>239</v>
      </c>
      <c r="F224" s="93" t="s">
        <v>239</v>
      </c>
      <c r="G224" s="93"/>
      <c r="H224" s="93" t="s">
        <v>239</v>
      </c>
      <c r="I224" s="93" t="s">
        <v>239</v>
      </c>
      <c r="J224" s="93" t="s">
        <v>239</v>
      </c>
      <c r="K224" s="93"/>
      <c r="L224" s="93"/>
      <c r="M224" s="93"/>
      <c r="N224" s="187" t="s">
        <v>239</v>
      </c>
      <c r="O224" s="179">
        <v>222</v>
      </c>
      <c r="P224" s="180" t="s">
        <v>239</v>
      </c>
      <c r="AL224" s="180">
        <v>199</v>
      </c>
      <c r="AM224" s="180">
        <v>0</v>
      </c>
      <c r="AN224" s="179" t="s">
        <v>239</v>
      </c>
      <c r="AO224" s="180">
        <v>199</v>
      </c>
    </row>
    <row r="225" spans="1:41" x14ac:dyDescent="0.2">
      <c r="A225" s="93" t="s">
        <v>239</v>
      </c>
      <c r="B225" s="93" t="s">
        <v>239</v>
      </c>
      <c r="C225" s="93" t="s">
        <v>239</v>
      </c>
      <c r="D225" s="93" t="s">
        <v>239</v>
      </c>
      <c r="E225" s="93" t="s">
        <v>239</v>
      </c>
      <c r="F225" s="93" t="s">
        <v>239</v>
      </c>
      <c r="G225" s="93"/>
      <c r="H225" s="93" t="s">
        <v>239</v>
      </c>
      <c r="I225" s="93" t="s">
        <v>239</v>
      </c>
      <c r="J225" s="93" t="s">
        <v>239</v>
      </c>
      <c r="K225" s="93"/>
      <c r="L225" s="93"/>
      <c r="M225" s="93"/>
      <c r="N225" s="187" t="s">
        <v>239</v>
      </c>
      <c r="O225" s="179">
        <v>223</v>
      </c>
      <c r="P225" s="180" t="s">
        <v>239</v>
      </c>
      <c r="AL225" s="179">
        <v>200</v>
      </c>
      <c r="AM225" s="180">
        <v>0</v>
      </c>
      <c r="AN225" s="179" t="s">
        <v>239</v>
      </c>
      <c r="AO225" s="179">
        <v>200</v>
      </c>
    </row>
    <row r="226" spans="1:41" x14ac:dyDescent="0.2">
      <c r="A226" s="93" t="s">
        <v>239</v>
      </c>
      <c r="B226" s="93" t="s">
        <v>239</v>
      </c>
      <c r="C226" s="93" t="s">
        <v>239</v>
      </c>
      <c r="D226" s="93" t="s">
        <v>239</v>
      </c>
      <c r="E226" s="93" t="s">
        <v>239</v>
      </c>
      <c r="F226" s="93" t="s">
        <v>239</v>
      </c>
      <c r="G226" s="93"/>
      <c r="H226" s="93" t="s">
        <v>239</v>
      </c>
      <c r="I226" s="93" t="s">
        <v>239</v>
      </c>
      <c r="J226" s="93" t="s">
        <v>239</v>
      </c>
      <c r="K226" s="93"/>
      <c r="L226" s="93"/>
      <c r="M226" s="93"/>
      <c r="N226" s="187" t="s">
        <v>239</v>
      </c>
      <c r="O226" s="179">
        <v>224</v>
      </c>
      <c r="P226" s="180" t="s">
        <v>239</v>
      </c>
      <c r="AL226" s="179">
        <v>201</v>
      </c>
      <c r="AM226" s="180">
        <v>0</v>
      </c>
      <c r="AN226" s="179" t="s">
        <v>239</v>
      </c>
      <c r="AO226" s="179">
        <v>201</v>
      </c>
    </row>
    <row r="227" spans="1:41" x14ac:dyDescent="0.2">
      <c r="A227" s="93" t="s">
        <v>239</v>
      </c>
      <c r="B227" s="93" t="s">
        <v>239</v>
      </c>
      <c r="C227" s="93" t="s">
        <v>239</v>
      </c>
      <c r="D227" s="93" t="s">
        <v>239</v>
      </c>
      <c r="E227" s="93" t="s">
        <v>239</v>
      </c>
      <c r="F227" s="93" t="s">
        <v>239</v>
      </c>
      <c r="G227" s="93"/>
      <c r="H227" s="93" t="s">
        <v>239</v>
      </c>
      <c r="I227" s="93" t="s">
        <v>239</v>
      </c>
      <c r="J227" s="93" t="s">
        <v>239</v>
      </c>
      <c r="K227" s="93"/>
      <c r="L227" s="93"/>
      <c r="M227" s="93"/>
      <c r="N227" s="187" t="s">
        <v>239</v>
      </c>
      <c r="O227" s="179">
        <v>225</v>
      </c>
      <c r="P227" s="180" t="s">
        <v>239</v>
      </c>
      <c r="AL227" s="180">
        <v>202</v>
      </c>
      <c r="AM227" s="180">
        <v>0</v>
      </c>
      <c r="AN227" s="179" t="s">
        <v>239</v>
      </c>
      <c r="AO227" s="180">
        <v>202</v>
      </c>
    </row>
    <row r="228" spans="1:41" x14ac:dyDescent="0.2">
      <c r="A228" s="93" t="s">
        <v>239</v>
      </c>
      <c r="B228" s="93" t="s">
        <v>239</v>
      </c>
      <c r="C228" s="93" t="s">
        <v>239</v>
      </c>
      <c r="D228" s="93" t="s">
        <v>239</v>
      </c>
      <c r="E228" s="93" t="s">
        <v>239</v>
      </c>
      <c r="F228" s="93" t="s">
        <v>239</v>
      </c>
      <c r="G228" s="93"/>
      <c r="H228" s="93" t="s">
        <v>239</v>
      </c>
      <c r="I228" s="93" t="s">
        <v>239</v>
      </c>
      <c r="J228" s="93" t="s">
        <v>239</v>
      </c>
      <c r="K228" s="93"/>
      <c r="L228" s="93"/>
      <c r="M228" s="93"/>
      <c r="N228" s="187" t="s">
        <v>239</v>
      </c>
      <c r="O228" s="179">
        <v>226</v>
      </c>
      <c r="P228" s="180" t="s">
        <v>239</v>
      </c>
      <c r="AL228" s="179">
        <v>203</v>
      </c>
      <c r="AM228" s="180">
        <v>0</v>
      </c>
      <c r="AN228" s="179" t="s">
        <v>239</v>
      </c>
      <c r="AO228" s="179">
        <v>203</v>
      </c>
    </row>
    <row r="229" spans="1:41" x14ac:dyDescent="0.2">
      <c r="A229" s="93" t="s">
        <v>239</v>
      </c>
      <c r="B229" s="93" t="s">
        <v>239</v>
      </c>
      <c r="C229" s="93" t="s">
        <v>239</v>
      </c>
      <c r="D229" s="93" t="s">
        <v>239</v>
      </c>
      <c r="E229" s="93" t="s">
        <v>239</v>
      </c>
      <c r="F229" s="93" t="s">
        <v>239</v>
      </c>
      <c r="G229" s="93"/>
      <c r="H229" s="93" t="s">
        <v>239</v>
      </c>
      <c r="I229" s="93" t="s">
        <v>239</v>
      </c>
      <c r="J229" s="93" t="s">
        <v>239</v>
      </c>
      <c r="K229" s="93"/>
      <c r="L229" s="93"/>
      <c r="M229" s="93"/>
      <c r="N229" s="187" t="s">
        <v>239</v>
      </c>
      <c r="O229" s="179">
        <v>227</v>
      </c>
      <c r="P229" s="180" t="s">
        <v>239</v>
      </c>
      <c r="AL229" s="179">
        <v>204</v>
      </c>
      <c r="AM229" s="180">
        <v>0</v>
      </c>
      <c r="AN229" s="179" t="s">
        <v>239</v>
      </c>
      <c r="AO229" s="179">
        <v>204</v>
      </c>
    </row>
    <row r="230" spans="1:41" x14ac:dyDescent="0.2">
      <c r="A230" s="93" t="s">
        <v>239</v>
      </c>
      <c r="B230" s="93" t="s">
        <v>239</v>
      </c>
      <c r="C230" s="93" t="s">
        <v>239</v>
      </c>
      <c r="D230" s="93" t="s">
        <v>239</v>
      </c>
      <c r="E230" s="93" t="s">
        <v>239</v>
      </c>
      <c r="F230" s="93" t="s">
        <v>239</v>
      </c>
      <c r="G230" s="93"/>
      <c r="H230" s="93" t="s">
        <v>239</v>
      </c>
      <c r="I230" s="93" t="s">
        <v>239</v>
      </c>
      <c r="J230" s="93" t="s">
        <v>239</v>
      </c>
      <c r="K230" s="93"/>
      <c r="L230" s="93"/>
      <c r="M230" s="93"/>
      <c r="N230" s="187" t="s">
        <v>239</v>
      </c>
      <c r="O230" s="179">
        <v>228</v>
      </c>
      <c r="P230" s="180" t="s">
        <v>239</v>
      </c>
      <c r="AL230" s="180">
        <v>205</v>
      </c>
      <c r="AM230" s="180">
        <v>0</v>
      </c>
      <c r="AN230" s="179" t="s">
        <v>239</v>
      </c>
      <c r="AO230" s="180">
        <v>205</v>
      </c>
    </row>
    <row r="231" spans="1:41" x14ac:dyDescent="0.2">
      <c r="A231" s="93" t="s">
        <v>239</v>
      </c>
      <c r="B231" s="93" t="s">
        <v>239</v>
      </c>
      <c r="C231" s="93" t="s">
        <v>239</v>
      </c>
      <c r="D231" s="93" t="s">
        <v>239</v>
      </c>
      <c r="E231" s="93" t="s">
        <v>239</v>
      </c>
      <c r="F231" s="93" t="s">
        <v>239</v>
      </c>
      <c r="G231" s="93"/>
      <c r="H231" s="93" t="s">
        <v>239</v>
      </c>
      <c r="I231" s="93" t="s">
        <v>239</v>
      </c>
      <c r="J231" s="93" t="s">
        <v>239</v>
      </c>
      <c r="K231" s="93"/>
      <c r="L231" s="93"/>
      <c r="M231" s="93"/>
      <c r="N231" s="187" t="s">
        <v>239</v>
      </c>
      <c r="O231" s="179">
        <v>229</v>
      </c>
      <c r="P231" s="180" t="s">
        <v>239</v>
      </c>
      <c r="AL231" s="179">
        <v>206</v>
      </c>
      <c r="AM231" s="180">
        <v>0</v>
      </c>
      <c r="AN231" s="179" t="s">
        <v>239</v>
      </c>
      <c r="AO231" s="179">
        <v>206</v>
      </c>
    </row>
    <row r="232" spans="1:41" x14ac:dyDescent="0.2">
      <c r="A232" s="93" t="s">
        <v>239</v>
      </c>
      <c r="B232" s="93" t="s">
        <v>239</v>
      </c>
      <c r="C232" s="93" t="s">
        <v>239</v>
      </c>
      <c r="D232" s="93" t="s">
        <v>239</v>
      </c>
      <c r="E232" s="93" t="s">
        <v>239</v>
      </c>
      <c r="F232" s="93" t="s">
        <v>239</v>
      </c>
      <c r="G232" s="93"/>
      <c r="H232" s="93" t="s">
        <v>239</v>
      </c>
      <c r="I232" s="93" t="s">
        <v>239</v>
      </c>
      <c r="J232" s="93" t="s">
        <v>239</v>
      </c>
      <c r="K232" s="93"/>
      <c r="L232" s="93"/>
      <c r="M232" s="93"/>
      <c r="N232" s="187" t="s">
        <v>239</v>
      </c>
      <c r="O232" s="179">
        <v>230</v>
      </c>
      <c r="P232" s="180" t="s">
        <v>239</v>
      </c>
      <c r="AL232" s="179">
        <v>207</v>
      </c>
      <c r="AM232" s="180">
        <v>0</v>
      </c>
      <c r="AN232" s="179" t="s">
        <v>239</v>
      </c>
      <c r="AO232" s="179">
        <v>207</v>
      </c>
    </row>
    <row r="233" spans="1:41" x14ac:dyDescent="0.2">
      <c r="A233" s="93" t="s">
        <v>239</v>
      </c>
      <c r="B233" s="93" t="s">
        <v>239</v>
      </c>
      <c r="C233" s="93" t="s">
        <v>239</v>
      </c>
      <c r="D233" s="93" t="s">
        <v>239</v>
      </c>
      <c r="E233" s="93" t="s">
        <v>239</v>
      </c>
      <c r="F233" s="93" t="s">
        <v>239</v>
      </c>
      <c r="G233" s="93"/>
      <c r="H233" s="93" t="s">
        <v>239</v>
      </c>
      <c r="I233" s="93" t="s">
        <v>239</v>
      </c>
      <c r="J233" s="93" t="s">
        <v>239</v>
      </c>
      <c r="K233" s="93"/>
      <c r="L233" s="93"/>
      <c r="M233" s="93"/>
      <c r="N233" s="187" t="s">
        <v>239</v>
      </c>
      <c r="O233" s="179">
        <v>231</v>
      </c>
      <c r="P233" s="180" t="s">
        <v>239</v>
      </c>
      <c r="AL233" s="180">
        <v>208</v>
      </c>
      <c r="AM233" s="180">
        <v>0</v>
      </c>
      <c r="AN233" s="179" t="s">
        <v>239</v>
      </c>
      <c r="AO233" s="180">
        <v>208</v>
      </c>
    </row>
    <row r="234" spans="1:41" x14ac:dyDescent="0.2">
      <c r="A234" s="93" t="s">
        <v>239</v>
      </c>
      <c r="B234" s="93" t="s">
        <v>239</v>
      </c>
      <c r="C234" s="93" t="s">
        <v>239</v>
      </c>
      <c r="D234" s="93" t="s">
        <v>239</v>
      </c>
      <c r="E234" s="93" t="s">
        <v>239</v>
      </c>
      <c r="F234" s="93" t="s">
        <v>239</v>
      </c>
      <c r="G234" s="93"/>
      <c r="H234" s="93" t="s">
        <v>239</v>
      </c>
      <c r="I234" s="93" t="s">
        <v>239</v>
      </c>
      <c r="J234" s="93" t="s">
        <v>239</v>
      </c>
      <c r="K234" s="93"/>
      <c r="L234" s="93"/>
      <c r="M234" s="93"/>
      <c r="N234" s="187" t="s">
        <v>239</v>
      </c>
      <c r="O234" s="179">
        <v>232</v>
      </c>
      <c r="P234" s="180" t="s">
        <v>239</v>
      </c>
      <c r="AL234" s="179">
        <v>209</v>
      </c>
      <c r="AM234" s="180">
        <v>0</v>
      </c>
      <c r="AN234" s="179" t="s">
        <v>239</v>
      </c>
      <c r="AO234" s="179">
        <v>209</v>
      </c>
    </row>
    <row r="235" spans="1:41" x14ac:dyDescent="0.2">
      <c r="A235" s="93" t="s">
        <v>239</v>
      </c>
      <c r="B235" s="93" t="s">
        <v>239</v>
      </c>
      <c r="C235" s="93" t="s">
        <v>239</v>
      </c>
      <c r="D235" s="93" t="s">
        <v>239</v>
      </c>
      <c r="E235" s="93" t="s">
        <v>239</v>
      </c>
      <c r="F235" s="93" t="s">
        <v>239</v>
      </c>
      <c r="G235" s="93"/>
      <c r="H235" s="93" t="s">
        <v>239</v>
      </c>
      <c r="I235" s="93" t="s">
        <v>239</v>
      </c>
      <c r="J235" s="93" t="s">
        <v>239</v>
      </c>
      <c r="K235" s="93"/>
      <c r="L235" s="93"/>
      <c r="M235" s="93"/>
      <c r="N235" s="187" t="s">
        <v>239</v>
      </c>
      <c r="O235" s="179">
        <v>233</v>
      </c>
      <c r="P235" s="180" t="s">
        <v>239</v>
      </c>
      <c r="AL235" s="179">
        <v>210</v>
      </c>
      <c r="AM235" s="180">
        <v>0</v>
      </c>
      <c r="AN235" s="179" t="s">
        <v>239</v>
      </c>
      <c r="AO235" s="179">
        <v>210</v>
      </c>
    </row>
    <row r="236" spans="1:41" x14ac:dyDescent="0.2">
      <c r="A236" s="93" t="s">
        <v>239</v>
      </c>
      <c r="B236" s="93" t="s">
        <v>239</v>
      </c>
      <c r="C236" s="93" t="s">
        <v>239</v>
      </c>
      <c r="D236" s="93" t="s">
        <v>239</v>
      </c>
      <c r="E236" s="93" t="s">
        <v>239</v>
      </c>
      <c r="F236" s="93" t="s">
        <v>239</v>
      </c>
      <c r="G236" s="93"/>
      <c r="H236" s="93" t="s">
        <v>239</v>
      </c>
      <c r="I236" s="93" t="s">
        <v>239</v>
      </c>
      <c r="J236" s="93" t="s">
        <v>239</v>
      </c>
      <c r="K236" s="93"/>
      <c r="L236" s="93"/>
      <c r="M236" s="93"/>
      <c r="N236" s="187" t="s">
        <v>239</v>
      </c>
      <c r="O236" s="179">
        <v>234</v>
      </c>
      <c r="P236" s="180" t="s">
        <v>239</v>
      </c>
      <c r="AL236" s="180">
        <v>211</v>
      </c>
      <c r="AM236" s="180">
        <v>0</v>
      </c>
      <c r="AN236" s="179" t="s">
        <v>239</v>
      </c>
      <c r="AO236" s="180">
        <v>211</v>
      </c>
    </row>
    <row r="237" spans="1:41" x14ac:dyDescent="0.2">
      <c r="A237" s="93" t="s">
        <v>239</v>
      </c>
      <c r="B237" s="93" t="s">
        <v>239</v>
      </c>
      <c r="C237" s="93" t="s">
        <v>239</v>
      </c>
      <c r="D237" s="93" t="s">
        <v>239</v>
      </c>
      <c r="E237" s="93" t="s">
        <v>239</v>
      </c>
      <c r="F237" s="93" t="s">
        <v>239</v>
      </c>
      <c r="G237" s="93"/>
      <c r="H237" s="93" t="s">
        <v>239</v>
      </c>
      <c r="I237" s="93" t="s">
        <v>239</v>
      </c>
      <c r="J237" s="93" t="s">
        <v>239</v>
      </c>
      <c r="K237" s="93"/>
      <c r="L237" s="93"/>
      <c r="M237" s="93"/>
      <c r="N237" s="187" t="s">
        <v>239</v>
      </c>
      <c r="O237" s="179">
        <v>235</v>
      </c>
      <c r="P237" s="180" t="s">
        <v>239</v>
      </c>
      <c r="AL237" s="179">
        <v>212</v>
      </c>
      <c r="AM237" s="180">
        <v>0</v>
      </c>
      <c r="AN237" s="179" t="s">
        <v>239</v>
      </c>
      <c r="AO237" s="179">
        <v>212</v>
      </c>
    </row>
    <row r="238" spans="1:41" x14ac:dyDescent="0.2">
      <c r="A238" s="93" t="s">
        <v>239</v>
      </c>
      <c r="B238" s="93" t="s">
        <v>239</v>
      </c>
      <c r="C238" s="93" t="s">
        <v>239</v>
      </c>
      <c r="D238" s="93" t="s">
        <v>239</v>
      </c>
      <c r="E238" s="93" t="s">
        <v>239</v>
      </c>
      <c r="F238" s="93" t="s">
        <v>239</v>
      </c>
      <c r="G238" s="93"/>
      <c r="H238" s="93" t="s">
        <v>239</v>
      </c>
      <c r="I238" s="93" t="s">
        <v>239</v>
      </c>
      <c r="J238" s="93" t="s">
        <v>239</v>
      </c>
      <c r="K238" s="93"/>
      <c r="L238" s="93"/>
      <c r="M238" s="93"/>
      <c r="N238" s="187" t="s">
        <v>239</v>
      </c>
      <c r="O238" s="179">
        <v>236</v>
      </c>
      <c r="P238" s="180" t="s">
        <v>239</v>
      </c>
      <c r="AL238" s="179">
        <v>213</v>
      </c>
      <c r="AM238" s="180">
        <v>0</v>
      </c>
      <c r="AN238" s="179" t="s">
        <v>239</v>
      </c>
      <c r="AO238" s="179">
        <v>213</v>
      </c>
    </row>
    <row r="239" spans="1:41" x14ac:dyDescent="0.2">
      <c r="A239" s="93" t="s">
        <v>239</v>
      </c>
      <c r="B239" s="93" t="s">
        <v>239</v>
      </c>
      <c r="C239" s="93" t="s">
        <v>239</v>
      </c>
      <c r="D239" s="93" t="s">
        <v>239</v>
      </c>
      <c r="E239" s="93" t="s">
        <v>239</v>
      </c>
      <c r="F239" s="93" t="s">
        <v>239</v>
      </c>
      <c r="G239" s="93"/>
      <c r="H239" s="93" t="s">
        <v>239</v>
      </c>
      <c r="I239" s="93" t="s">
        <v>239</v>
      </c>
      <c r="J239" s="93" t="s">
        <v>239</v>
      </c>
      <c r="K239" s="93"/>
      <c r="L239" s="93"/>
      <c r="M239" s="93"/>
      <c r="N239" s="187" t="s">
        <v>239</v>
      </c>
      <c r="O239" s="179">
        <v>237</v>
      </c>
      <c r="P239" s="180" t="s">
        <v>239</v>
      </c>
      <c r="AL239" s="180">
        <v>214</v>
      </c>
      <c r="AM239" s="180">
        <v>0</v>
      </c>
      <c r="AN239" s="179" t="s">
        <v>239</v>
      </c>
      <c r="AO239" s="180">
        <v>214</v>
      </c>
    </row>
    <row r="240" spans="1:41" x14ac:dyDescent="0.2">
      <c r="A240" s="93" t="s">
        <v>239</v>
      </c>
      <c r="B240" s="93" t="s">
        <v>239</v>
      </c>
      <c r="C240" s="93" t="s">
        <v>239</v>
      </c>
      <c r="D240" s="93" t="s">
        <v>239</v>
      </c>
      <c r="E240" s="93" t="s">
        <v>239</v>
      </c>
      <c r="F240" s="93" t="s">
        <v>239</v>
      </c>
      <c r="G240" s="93"/>
      <c r="H240" s="93" t="s">
        <v>239</v>
      </c>
      <c r="I240" s="93" t="s">
        <v>239</v>
      </c>
      <c r="J240" s="93" t="s">
        <v>239</v>
      </c>
      <c r="K240" s="93"/>
      <c r="L240" s="93"/>
      <c r="M240" s="93"/>
      <c r="N240" s="187" t="s">
        <v>239</v>
      </c>
      <c r="O240" s="179">
        <v>238</v>
      </c>
      <c r="P240" s="180" t="s">
        <v>239</v>
      </c>
      <c r="AL240" s="179">
        <v>215</v>
      </c>
      <c r="AM240" s="180">
        <v>0</v>
      </c>
      <c r="AN240" s="179" t="s">
        <v>239</v>
      </c>
      <c r="AO240" s="179">
        <v>215</v>
      </c>
    </row>
    <row r="241" spans="1:41" x14ac:dyDescent="0.2">
      <c r="A241" s="93" t="s">
        <v>239</v>
      </c>
      <c r="B241" s="93" t="s">
        <v>239</v>
      </c>
      <c r="C241" s="93" t="s">
        <v>239</v>
      </c>
      <c r="D241" s="93" t="s">
        <v>239</v>
      </c>
      <c r="E241" s="93" t="s">
        <v>239</v>
      </c>
      <c r="F241" s="93" t="s">
        <v>239</v>
      </c>
      <c r="G241" s="93"/>
      <c r="H241" s="93" t="s">
        <v>239</v>
      </c>
      <c r="I241" s="93" t="s">
        <v>239</v>
      </c>
      <c r="J241" s="93" t="s">
        <v>239</v>
      </c>
      <c r="K241" s="93"/>
      <c r="L241" s="93"/>
      <c r="M241" s="93"/>
      <c r="N241" s="187" t="s">
        <v>239</v>
      </c>
      <c r="O241" s="179">
        <v>239</v>
      </c>
      <c r="P241" s="180" t="s">
        <v>239</v>
      </c>
      <c r="AL241" s="179">
        <v>216</v>
      </c>
      <c r="AM241" s="180">
        <v>0</v>
      </c>
      <c r="AN241" s="179" t="s">
        <v>239</v>
      </c>
      <c r="AO241" s="179">
        <v>216</v>
      </c>
    </row>
    <row r="242" spans="1:41" x14ac:dyDescent="0.2">
      <c r="A242" s="93" t="s">
        <v>239</v>
      </c>
      <c r="B242" s="93" t="s">
        <v>239</v>
      </c>
      <c r="C242" s="93" t="s">
        <v>239</v>
      </c>
      <c r="D242" s="93" t="s">
        <v>239</v>
      </c>
      <c r="E242" s="93" t="s">
        <v>239</v>
      </c>
      <c r="F242" s="93" t="s">
        <v>239</v>
      </c>
      <c r="G242" s="93"/>
      <c r="H242" s="93" t="s">
        <v>239</v>
      </c>
      <c r="I242" s="93" t="s">
        <v>239</v>
      </c>
      <c r="J242" s="93" t="s">
        <v>239</v>
      </c>
      <c r="K242" s="93"/>
      <c r="L242" s="93"/>
      <c r="M242" s="93"/>
      <c r="N242" s="187" t="s">
        <v>239</v>
      </c>
      <c r="O242" s="179">
        <v>240</v>
      </c>
      <c r="P242" s="180" t="s">
        <v>239</v>
      </c>
      <c r="AL242" s="180">
        <v>217</v>
      </c>
      <c r="AM242" s="180">
        <v>0</v>
      </c>
      <c r="AN242" s="179" t="s">
        <v>239</v>
      </c>
      <c r="AO242" s="180">
        <v>217</v>
      </c>
    </row>
    <row r="243" spans="1:41" x14ac:dyDescent="0.2">
      <c r="A243" s="93" t="s">
        <v>239</v>
      </c>
      <c r="B243" s="93" t="s">
        <v>239</v>
      </c>
      <c r="C243" s="93" t="s">
        <v>239</v>
      </c>
      <c r="D243" s="93" t="s">
        <v>239</v>
      </c>
      <c r="E243" s="93" t="s">
        <v>239</v>
      </c>
      <c r="F243" s="93" t="s">
        <v>239</v>
      </c>
      <c r="G243" s="93"/>
      <c r="H243" s="93" t="s">
        <v>239</v>
      </c>
      <c r="I243" s="93" t="s">
        <v>239</v>
      </c>
      <c r="J243" s="93" t="s">
        <v>239</v>
      </c>
      <c r="K243" s="93"/>
      <c r="L243" s="93"/>
      <c r="M243" s="93"/>
      <c r="N243" s="187" t="s">
        <v>239</v>
      </c>
      <c r="O243" s="179">
        <v>241</v>
      </c>
      <c r="P243" s="180" t="s">
        <v>239</v>
      </c>
      <c r="AL243" s="179">
        <v>218</v>
      </c>
      <c r="AM243" s="180">
        <v>0</v>
      </c>
      <c r="AN243" s="179" t="s">
        <v>239</v>
      </c>
      <c r="AO243" s="179">
        <v>218</v>
      </c>
    </row>
    <row r="244" spans="1:41" x14ac:dyDescent="0.2">
      <c r="A244" s="93" t="s">
        <v>239</v>
      </c>
      <c r="B244" s="93" t="s">
        <v>239</v>
      </c>
      <c r="C244" s="93" t="s">
        <v>239</v>
      </c>
      <c r="D244" s="93" t="s">
        <v>239</v>
      </c>
      <c r="E244" s="93" t="s">
        <v>239</v>
      </c>
      <c r="F244" s="93" t="s">
        <v>239</v>
      </c>
      <c r="G244" s="93"/>
      <c r="H244" s="93" t="s">
        <v>239</v>
      </c>
      <c r="I244" s="93" t="s">
        <v>239</v>
      </c>
      <c r="J244" s="93" t="s">
        <v>239</v>
      </c>
      <c r="K244" s="93"/>
      <c r="L244" s="93"/>
      <c r="M244" s="93"/>
      <c r="N244" s="187" t="s">
        <v>239</v>
      </c>
      <c r="O244" s="179">
        <v>242</v>
      </c>
      <c r="P244" s="180" t="s">
        <v>239</v>
      </c>
      <c r="AL244" s="179">
        <v>219</v>
      </c>
      <c r="AM244" s="180">
        <v>0</v>
      </c>
      <c r="AN244" s="179" t="s">
        <v>239</v>
      </c>
      <c r="AO244" s="179">
        <v>219</v>
      </c>
    </row>
    <row r="245" spans="1:41" x14ac:dyDescent="0.2">
      <c r="A245" s="93" t="s">
        <v>239</v>
      </c>
      <c r="B245" s="93" t="s">
        <v>239</v>
      </c>
      <c r="C245" s="93" t="s">
        <v>239</v>
      </c>
      <c r="D245" s="93" t="s">
        <v>239</v>
      </c>
      <c r="E245" s="93" t="s">
        <v>239</v>
      </c>
      <c r="F245" s="93" t="s">
        <v>239</v>
      </c>
      <c r="G245" s="93"/>
      <c r="H245" s="93" t="s">
        <v>239</v>
      </c>
      <c r="I245" s="93" t="s">
        <v>239</v>
      </c>
      <c r="J245" s="93" t="s">
        <v>239</v>
      </c>
      <c r="K245" s="93"/>
      <c r="L245" s="93"/>
      <c r="M245" s="93"/>
      <c r="N245" s="187" t="s">
        <v>239</v>
      </c>
      <c r="O245" s="179">
        <v>243</v>
      </c>
      <c r="P245" s="180" t="s">
        <v>239</v>
      </c>
      <c r="AL245" s="180">
        <v>220</v>
      </c>
      <c r="AM245" s="180">
        <v>0</v>
      </c>
      <c r="AN245" s="179" t="s">
        <v>239</v>
      </c>
      <c r="AO245" s="180">
        <v>220</v>
      </c>
    </row>
    <row r="246" spans="1:41" x14ac:dyDescent="0.2">
      <c r="A246" s="93" t="s">
        <v>239</v>
      </c>
      <c r="B246" s="93" t="s">
        <v>239</v>
      </c>
      <c r="C246" s="93" t="s">
        <v>239</v>
      </c>
      <c r="D246" s="93" t="s">
        <v>239</v>
      </c>
      <c r="E246" s="93" t="s">
        <v>239</v>
      </c>
      <c r="F246" s="93" t="s">
        <v>239</v>
      </c>
      <c r="G246" s="93"/>
      <c r="H246" s="93" t="s">
        <v>239</v>
      </c>
      <c r="I246" s="93" t="s">
        <v>239</v>
      </c>
      <c r="J246" s="93" t="s">
        <v>239</v>
      </c>
      <c r="K246" s="93"/>
      <c r="L246" s="93"/>
      <c r="M246" s="93"/>
      <c r="N246" s="187" t="s">
        <v>239</v>
      </c>
      <c r="O246" s="179">
        <v>244</v>
      </c>
      <c r="P246" s="180" t="s">
        <v>239</v>
      </c>
      <c r="AL246" s="179">
        <v>221</v>
      </c>
      <c r="AM246" s="180">
        <v>0</v>
      </c>
      <c r="AN246" s="179" t="s">
        <v>239</v>
      </c>
      <c r="AO246" s="179">
        <v>221</v>
      </c>
    </row>
    <row r="247" spans="1:41" x14ac:dyDescent="0.2">
      <c r="A247" s="93" t="s">
        <v>239</v>
      </c>
      <c r="B247" s="93" t="s">
        <v>239</v>
      </c>
      <c r="C247" s="93" t="s">
        <v>239</v>
      </c>
      <c r="D247" s="93" t="s">
        <v>239</v>
      </c>
      <c r="E247" s="93" t="s">
        <v>239</v>
      </c>
      <c r="F247" s="93" t="s">
        <v>239</v>
      </c>
      <c r="G247" s="93"/>
      <c r="H247" s="93" t="s">
        <v>239</v>
      </c>
      <c r="I247" s="93" t="s">
        <v>239</v>
      </c>
      <c r="J247" s="93" t="s">
        <v>239</v>
      </c>
      <c r="K247" s="93"/>
      <c r="L247" s="93"/>
      <c r="M247" s="93"/>
      <c r="N247" s="187" t="s">
        <v>239</v>
      </c>
      <c r="O247" s="179">
        <v>245</v>
      </c>
      <c r="P247" s="180" t="s">
        <v>239</v>
      </c>
      <c r="AL247" s="179">
        <v>222</v>
      </c>
      <c r="AM247" s="180">
        <v>0</v>
      </c>
      <c r="AN247" s="179" t="s">
        <v>239</v>
      </c>
      <c r="AO247" s="179">
        <v>222</v>
      </c>
    </row>
    <row r="248" spans="1:41" x14ac:dyDescent="0.2">
      <c r="A248" s="93" t="s">
        <v>239</v>
      </c>
      <c r="B248" s="93" t="s">
        <v>239</v>
      </c>
      <c r="C248" s="93" t="s">
        <v>239</v>
      </c>
      <c r="D248" s="93" t="s">
        <v>239</v>
      </c>
      <c r="E248" s="93" t="s">
        <v>239</v>
      </c>
      <c r="F248" s="93" t="s">
        <v>239</v>
      </c>
      <c r="G248" s="93"/>
      <c r="H248" s="93" t="s">
        <v>239</v>
      </c>
      <c r="I248" s="93" t="s">
        <v>239</v>
      </c>
      <c r="J248" s="93" t="s">
        <v>239</v>
      </c>
      <c r="K248" s="93"/>
      <c r="L248" s="93"/>
      <c r="M248" s="93"/>
      <c r="N248" s="187" t="s">
        <v>239</v>
      </c>
      <c r="O248" s="179">
        <v>246</v>
      </c>
      <c r="P248" s="180" t="s">
        <v>239</v>
      </c>
      <c r="AL248" s="180">
        <v>223</v>
      </c>
      <c r="AM248" s="180">
        <v>0</v>
      </c>
      <c r="AN248" s="179" t="s">
        <v>239</v>
      </c>
      <c r="AO248" s="180">
        <v>223</v>
      </c>
    </row>
    <row r="249" spans="1:41" x14ac:dyDescent="0.2">
      <c r="A249" s="93" t="s">
        <v>239</v>
      </c>
      <c r="B249" s="93" t="s">
        <v>239</v>
      </c>
      <c r="C249" s="93" t="s">
        <v>239</v>
      </c>
      <c r="D249" s="93" t="s">
        <v>239</v>
      </c>
      <c r="E249" s="93" t="s">
        <v>239</v>
      </c>
      <c r="F249" s="93" t="s">
        <v>239</v>
      </c>
      <c r="G249" s="93"/>
      <c r="H249" s="93" t="s">
        <v>239</v>
      </c>
      <c r="I249" s="93" t="s">
        <v>239</v>
      </c>
      <c r="J249" s="93" t="s">
        <v>239</v>
      </c>
      <c r="K249" s="93"/>
      <c r="L249" s="93"/>
      <c r="M249" s="93"/>
      <c r="N249" s="187" t="s">
        <v>239</v>
      </c>
      <c r="O249" s="179">
        <v>247</v>
      </c>
      <c r="P249" s="180" t="s">
        <v>239</v>
      </c>
      <c r="AL249" s="179">
        <v>224</v>
      </c>
      <c r="AM249" s="180">
        <v>0</v>
      </c>
      <c r="AN249" s="179" t="s">
        <v>239</v>
      </c>
      <c r="AO249" s="179">
        <v>224</v>
      </c>
    </row>
    <row r="250" spans="1:41" x14ac:dyDescent="0.2">
      <c r="A250" s="93" t="s">
        <v>239</v>
      </c>
      <c r="B250" s="93" t="s">
        <v>239</v>
      </c>
      <c r="C250" s="93" t="s">
        <v>239</v>
      </c>
      <c r="D250" s="93" t="s">
        <v>239</v>
      </c>
      <c r="E250" s="93" t="s">
        <v>239</v>
      </c>
      <c r="F250" s="93" t="s">
        <v>239</v>
      </c>
      <c r="G250" s="93"/>
      <c r="H250" s="93" t="s">
        <v>239</v>
      </c>
      <c r="I250" s="93" t="s">
        <v>239</v>
      </c>
      <c r="J250" s="93" t="s">
        <v>239</v>
      </c>
      <c r="K250" s="93"/>
      <c r="L250" s="93"/>
      <c r="M250" s="93"/>
      <c r="N250" s="187" t="s">
        <v>239</v>
      </c>
      <c r="O250" s="179">
        <v>248</v>
      </c>
      <c r="P250" s="180" t="s">
        <v>239</v>
      </c>
      <c r="AL250" s="179">
        <v>225</v>
      </c>
      <c r="AM250" s="180">
        <v>0</v>
      </c>
      <c r="AN250" s="179" t="s">
        <v>239</v>
      </c>
      <c r="AO250" s="179">
        <v>225</v>
      </c>
    </row>
    <row r="251" spans="1:41" x14ac:dyDescent="0.2">
      <c r="A251" s="93" t="s">
        <v>239</v>
      </c>
      <c r="B251" s="93" t="s">
        <v>239</v>
      </c>
      <c r="C251" s="93" t="s">
        <v>239</v>
      </c>
      <c r="D251" s="93" t="s">
        <v>239</v>
      </c>
      <c r="E251" s="93" t="s">
        <v>239</v>
      </c>
      <c r="F251" s="93" t="s">
        <v>239</v>
      </c>
      <c r="G251" s="93"/>
      <c r="H251" s="93" t="s">
        <v>239</v>
      </c>
      <c r="I251" s="93" t="s">
        <v>239</v>
      </c>
      <c r="J251" s="93" t="s">
        <v>239</v>
      </c>
      <c r="K251" s="93"/>
      <c r="L251" s="93"/>
      <c r="M251" s="93"/>
      <c r="N251" s="187" t="s">
        <v>239</v>
      </c>
      <c r="O251" s="179">
        <v>249</v>
      </c>
      <c r="P251" s="180" t="s">
        <v>239</v>
      </c>
      <c r="AL251" s="180">
        <v>226</v>
      </c>
      <c r="AM251" s="180">
        <v>0</v>
      </c>
      <c r="AN251" s="179" t="s">
        <v>239</v>
      </c>
      <c r="AO251" s="180">
        <v>226</v>
      </c>
    </row>
    <row r="252" spans="1:41" x14ac:dyDescent="0.2">
      <c r="A252" s="93" t="s">
        <v>239</v>
      </c>
      <c r="B252" s="93" t="s">
        <v>239</v>
      </c>
      <c r="C252" s="93" t="s">
        <v>239</v>
      </c>
      <c r="D252" s="93" t="s">
        <v>239</v>
      </c>
      <c r="E252" s="93" t="s">
        <v>239</v>
      </c>
      <c r="F252" s="93" t="s">
        <v>239</v>
      </c>
      <c r="G252" s="93"/>
      <c r="H252" s="93" t="s">
        <v>239</v>
      </c>
      <c r="I252" s="93" t="s">
        <v>239</v>
      </c>
      <c r="J252" s="93" t="s">
        <v>239</v>
      </c>
      <c r="K252" s="93"/>
      <c r="L252" s="93"/>
      <c r="M252" s="93"/>
      <c r="N252" s="187" t="s">
        <v>239</v>
      </c>
      <c r="O252" s="179">
        <v>250</v>
      </c>
      <c r="P252" s="180" t="s">
        <v>239</v>
      </c>
      <c r="AL252" s="179">
        <v>227</v>
      </c>
      <c r="AM252" s="180">
        <v>0</v>
      </c>
      <c r="AN252" s="179" t="s">
        <v>239</v>
      </c>
      <c r="AO252" s="179">
        <v>227</v>
      </c>
    </row>
    <row r="253" spans="1:41" x14ac:dyDescent="0.2">
      <c r="A253" s="93" t="s">
        <v>239</v>
      </c>
      <c r="B253" s="93" t="s">
        <v>239</v>
      </c>
      <c r="C253" s="93" t="s">
        <v>239</v>
      </c>
      <c r="D253" s="93" t="s">
        <v>239</v>
      </c>
      <c r="E253" s="93" t="s">
        <v>239</v>
      </c>
      <c r="F253" s="93" t="s">
        <v>239</v>
      </c>
      <c r="G253" s="93"/>
      <c r="H253" s="93" t="s">
        <v>239</v>
      </c>
      <c r="I253" s="93" t="s">
        <v>239</v>
      </c>
      <c r="J253" s="93" t="s">
        <v>239</v>
      </c>
      <c r="K253" s="93"/>
      <c r="L253" s="93"/>
      <c r="M253" s="93"/>
      <c r="N253" s="187" t="s">
        <v>239</v>
      </c>
      <c r="O253" s="179">
        <v>251</v>
      </c>
      <c r="P253" s="180" t="s">
        <v>239</v>
      </c>
      <c r="AL253" s="179">
        <v>228</v>
      </c>
      <c r="AM253" s="180">
        <v>0</v>
      </c>
      <c r="AN253" s="179" t="s">
        <v>239</v>
      </c>
      <c r="AO253" s="179">
        <v>228</v>
      </c>
    </row>
    <row r="254" spans="1:41" x14ac:dyDescent="0.2">
      <c r="A254" s="93" t="s">
        <v>239</v>
      </c>
      <c r="B254" s="93" t="s">
        <v>239</v>
      </c>
      <c r="C254" s="93" t="s">
        <v>239</v>
      </c>
      <c r="D254" s="93" t="s">
        <v>239</v>
      </c>
      <c r="E254" s="93" t="s">
        <v>239</v>
      </c>
      <c r="F254" s="93" t="s">
        <v>239</v>
      </c>
      <c r="G254" s="93"/>
      <c r="H254" s="93" t="s">
        <v>239</v>
      </c>
      <c r="I254" s="93" t="s">
        <v>239</v>
      </c>
      <c r="J254" s="93" t="s">
        <v>239</v>
      </c>
      <c r="K254" s="93"/>
      <c r="L254" s="93"/>
      <c r="M254" s="93"/>
      <c r="N254" s="187" t="s">
        <v>239</v>
      </c>
      <c r="O254" s="179">
        <v>252</v>
      </c>
      <c r="P254" s="180" t="s">
        <v>239</v>
      </c>
      <c r="AL254" s="180">
        <v>229</v>
      </c>
      <c r="AM254" s="180">
        <v>0</v>
      </c>
      <c r="AN254" s="179" t="s">
        <v>239</v>
      </c>
      <c r="AO254" s="180">
        <v>229</v>
      </c>
    </row>
    <row r="255" spans="1:41" x14ac:dyDescent="0.2">
      <c r="A255" s="93" t="s">
        <v>239</v>
      </c>
      <c r="B255" s="93" t="s">
        <v>239</v>
      </c>
      <c r="C255" s="93" t="s">
        <v>239</v>
      </c>
      <c r="D255" s="93" t="s">
        <v>239</v>
      </c>
      <c r="E255" s="93" t="s">
        <v>239</v>
      </c>
      <c r="F255" s="93" t="s">
        <v>239</v>
      </c>
      <c r="G255" s="93"/>
      <c r="H255" s="93" t="s">
        <v>239</v>
      </c>
      <c r="I255" s="93" t="s">
        <v>239</v>
      </c>
      <c r="J255" s="93" t="s">
        <v>239</v>
      </c>
      <c r="K255" s="93"/>
      <c r="L255" s="93"/>
      <c r="M255" s="93"/>
      <c r="N255" s="187" t="s">
        <v>239</v>
      </c>
      <c r="O255" s="179">
        <v>253</v>
      </c>
      <c r="P255" s="180" t="s">
        <v>239</v>
      </c>
      <c r="AL255" s="179">
        <v>230</v>
      </c>
      <c r="AM255" s="180">
        <v>0</v>
      </c>
      <c r="AN255" s="179" t="s">
        <v>239</v>
      </c>
      <c r="AO255" s="179">
        <v>230</v>
      </c>
    </row>
    <row r="256" spans="1:41" x14ac:dyDescent="0.2">
      <c r="A256" s="93" t="s">
        <v>239</v>
      </c>
      <c r="B256" s="93" t="s">
        <v>239</v>
      </c>
      <c r="C256" s="93" t="s">
        <v>239</v>
      </c>
      <c r="D256" s="93" t="s">
        <v>239</v>
      </c>
      <c r="E256" s="93" t="s">
        <v>239</v>
      </c>
      <c r="F256" s="93" t="s">
        <v>239</v>
      </c>
      <c r="G256" s="93"/>
      <c r="H256" s="93" t="s">
        <v>239</v>
      </c>
      <c r="I256" s="93" t="s">
        <v>239</v>
      </c>
      <c r="J256" s="93" t="s">
        <v>239</v>
      </c>
      <c r="K256" s="93"/>
      <c r="L256" s="93"/>
      <c r="M256" s="93"/>
      <c r="N256" s="187" t="s">
        <v>239</v>
      </c>
      <c r="O256" s="179">
        <v>254</v>
      </c>
      <c r="P256" s="180" t="s">
        <v>239</v>
      </c>
      <c r="AL256" s="179">
        <v>231</v>
      </c>
      <c r="AM256" s="180">
        <v>0</v>
      </c>
      <c r="AN256" s="179" t="s">
        <v>239</v>
      </c>
      <c r="AO256" s="179">
        <v>231</v>
      </c>
    </row>
    <row r="257" spans="1:41" x14ac:dyDescent="0.2">
      <c r="A257" s="93" t="s">
        <v>239</v>
      </c>
      <c r="B257" s="93" t="s">
        <v>239</v>
      </c>
      <c r="C257" s="93" t="s">
        <v>239</v>
      </c>
      <c r="D257" s="93" t="s">
        <v>239</v>
      </c>
      <c r="E257" s="93" t="s">
        <v>239</v>
      </c>
      <c r="F257" s="93" t="s">
        <v>239</v>
      </c>
      <c r="G257" s="93"/>
      <c r="H257" s="93" t="s">
        <v>239</v>
      </c>
      <c r="I257" s="93" t="s">
        <v>239</v>
      </c>
      <c r="J257" s="93" t="s">
        <v>239</v>
      </c>
      <c r="K257" s="93"/>
      <c r="L257" s="93"/>
      <c r="M257" s="93"/>
      <c r="N257" s="187" t="s">
        <v>239</v>
      </c>
      <c r="O257" s="179">
        <v>255</v>
      </c>
      <c r="P257" s="180" t="s">
        <v>239</v>
      </c>
      <c r="AL257" s="180">
        <v>232</v>
      </c>
      <c r="AM257" s="180">
        <v>0</v>
      </c>
      <c r="AN257" s="179" t="s">
        <v>239</v>
      </c>
      <c r="AO257" s="180">
        <v>232</v>
      </c>
    </row>
    <row r="258" spans="1:41" x14ac:dyDescent="0.2">
      <c r="A258" s="93" t="s">
        <v>239</v>
      </c>
      <c r="B258" s="93" t="s">
        <v>239</v>
      </c>
      <c r="C258" s="93" t="s">
        <v>239</v>
      </c>
      <c r="D258" s="93" t="s">
        <v>239</v>
      </c>
      <c r="E258" s="93" t="s">
        <v>239</v>
      </c>
      <c r="F258" s="93" t="s">
        <v>239</v>
      </c>
      <c r="G258" s="93"/>
      <c r="H258" s="93" t="s">
        <v>239</v>
      </c>
      <c r="I258" s="93" t="s">
        <v>239</v>
      </c>
      <c r="J258" s="93" t="s">
        <v>239</v>
      </c>
      <c r="K258" s="93"/>
      <c r="L258" s="93"/>
      <c r="M258" s="93"/>
      <c r="N258" s="187" t="s">
        <v>239</v>
      </c>
      <c r="O258" s="179">
        <v>256</v>
      </c>
      <c r="P258" s="180" t="s">
        <v>239</v>
      </c>
      <c r="AL258" s="179">
        <v>233</v>
      </c>
      <c r="AM258" s="180">
        <v>0</v>
      </c>
      <c r="AN258" s="179" t="s">
        <v>239</v>
      </c>
      <c r="AO258" s="179">
        <v>233</v>
      </c>
    </row>
    <row r="259" spans="1:41" x14ac:dyDescent="0.2">
      <c r="A259" s="93" t="s">
        <v>239</v>
      </c>
      <c r="B259" s="93" t="s">
        <v>239</v>
      </c>
      <c r="C259" s="93" t="s">
        <v>239</v>
      </c>
      <c r="D259" s="93" t="s">
        <v>239</v>
      </c>
      <c r="E259" s="93" t="s">
        <v>239</v>
      </c>
      <c r="F259" s="93" t="s">
        <v>239</v>
      </c>
      <c r="G259" s="93"/>
      <c r="H259" s="93" t="s">
        <v>239</v>
      </c>
      <c r="I259" s="93" t="s">
        <v>239</v>
      </c>
      <c r="J259" s="93" t="s">
        <v>239</v>
      </c>
      <c r="K259" s="93"/>
      <c r="L259" s="93"/>
      <c r="M259" s="93"/>
      <c r="N259" s="187" t="s">
        <v>239</v>
      </c>
      <c r="O259" s="179">
        <v>257</v>
      </c>
      <c r="P259" s="180" t="s">
        <v>239</v>
      </c>
      <c r="AL259" s="179">
        <v>234</v>
      </c>
      <c r="AM259" s="180">
        <v>0</v>
      </c>
      <c r="AN259" s="179" t="s">
        <v>239</v>
      </c>
      <c r="AO259" s="179">
        <v>234</v>
      </c>
    </row>
    <row r="260" spans="1:41" x14ac:dyDescent="0.2">
      <c r="A260" s="93" t="s">
        <v>239</v>
      </c>
      <c r="B260" s="93" t="s">
        <v>239</v>
      </c>
      <c r="C260" s="93" t="s">
        <v>239</v>
      </c>
      <c r="D260" s="93" t="s">
        <v>239</v>
      </c>
      <c r="E260" s="93" t="s">
        <v>239</v>
      </c>
      <c r="F260" s="93" t="s">
        <v>239</v>
      </c>
      <c r="G260" s="93"/>
      <c r="H260" s="93" t="s">
        <v>239</v>
      </c>
      <c r="I260" s="93" t="s">
        <v>239</v>
      </c>
      <c r="J260" s="93" t="s">
        <v>239</v>
      </c>
      <c r="K260" s="93"/>
      <c r="L260" s="93"/>
      <c r="M260" s="93"/>
      <c r="N260" s="187" t="s">
        <v>239</v>
      </c>
      <c r="O260" s="179">
        <v>258</v>
      </c>
      <c r="P260" s="180" t="s">
        <v>239</v>
      </c>
      <c r="AL260" s="180">
        <v>235</v>
      </c>
      <c r="AM260" s="180">
        <v>0</v>
      </c>
      <c r="AN260" s="179" t="s">
        <v>239</v>
      </c>
      <c r="AO260" s="180">
        <v>235</v>
      </c>
    </row>
    <row r="261" spans="1:41" x14ac:dyDescent="0.2">
      <c r="A261" s="93" t="s">
        <v>239</v>
      </c>
      <c r="B261" s="93" t="s">
        <v>239</v>
      </c>
      <c r="C261" s="93" t="s">
        <v>239</v>
      </c>
      <c r="D261" s="93" t="s">
        <v>239</v>
      </c>
      <c r="E261" s="93" t="s">
        <v>239</v>
      </c>
      <c r="F261" s="93" t="s">
        <v>239</v>
      </c>
      <c r="G261" s="93"/>
      <c r="H261" s="93" t="s">
        <v>239</v>
      </c>
      <c r="I261" s="93" t="s">
        <v>239</v>
      </c>
      <c r="J261" s="93" t="s">
        <v>239</v>
      </c>
      <c r="K261" s="93"/>
      <c r="L261" s="93"/>
      <c r="M261" s="93"/>
      <c r="N261" s="187" t="s">
        <v>239</v>
      </c>
      <c r="O261" s="179">
        <v>259</v>
      </c>
      <c r="P261" s="180" t="s">
        <v>239</v>
      </c>
      <c r="AL261" s="179">
        <v>236</v>
      </c>
      <c r="AM261" s="180">
        <v>0</v>
      </c>
      <c r="AN261" s="179" t="s">
        <v>239</v>
      </c>
      <c r="AO261" s="179">
        <v>236</v>
      </c>
    </row>
    <row r="262" spans="1:41" x14ac:dyDescent="0.2">
      <c r="A262" s="93" t="s">
        <v>239</v>
      </c>
      <c r="B262" s="93" t="s">
        <v>239</v>
      </c>
      <c r="C262" s="93" t="s">
        <v>239</v>
      </c>
      <c r="D262" s="93" t="s">
        <v>239</v>
      </c>
      <c r="E262" s="93" t="s">
        <v>239</v>
      </c>
      <c r="F262" s="93" t="s">
        <v>239</v>
      </c>
      <c r="G262" s="93"/>
      <c r="H262" s="93" t="s">
        <v>239</v>
      </c>
      <c r="I262" s="93" t="s">
        <v>239</v>
      </c>
      <c r="J262" s="93" t="s">
        <v>239</v>
      </c>
      <c r="K262" s="93"/>
      <c r="L262" s="93"/>
      <c r="M262" s="93"/>
      <c r="N262" s="187" t="s">
        <v>239</v>
      </c>
      <c r="O262" s="179">
        <v>260</v>
      </c>
      <c r="P262" s="180" t="s">
        <v>239</v>
      </c>
      <c r="AL262" s="179">
        <v>237</v>
      </c>
      <c r="AM262" s="180">
        <v>0</v>
      </c>
      <c r="AN262" s="179" t="s">
        <v>239</v>
      </c>
      <c r="AO262" s="179">
        <v>237</v>
      </c>
    </row>
    <row r="263" spans="1:41" x14ac:dyDescent="0.2">
      <c r="A263" s="93" t="s">
        <v>239</v>
      </c>
      <c r="B263" s="93" t="s">
        <v>239</v>
      </c>
      <c r="C263" s="93" t="s">
        <v>239</v>
      </c>
      <c r="D263" s="93" t="s">
        <v>239</v>
      </c>
      <c r="E263" s="93" t="s">
        <v>239</v>
      </c>
      <c r="F263" s="93" t="s">
        <v>239</v>
      </c>
      <c r="G263" s="93"/>
      <c r="H263" s="93" t="s">
        <v>239</v>
      </c>
      <c r="I263" s="93" t="s">
        <v>239</v>
      </c>
      <c r="J263" s="93" t="s">
        <v>239</v>
      </c>
      <c r="K263" s="93"/>
      <c r="L263" s="93"/>
      <c r="M263" s="93"/>
      <c r="N263" s="187" t="s">
        <v>239</v>
      </c>
      <c r="O263" s="179">
        <v>261</v>
      </c>
      <c r="P263" s="180" t="s">
        <v>239</v>
      </c>
      <c r="AL263" s="180">
        <v>238</v>
      </c>
      <c r="AM263" s="180">
        <v>0</v>
      </c>
      <c r="AN263" s="179" t="s">
        <v>239</v>
      </c>
      <c r="AO263" s="180">
        <v>238</v>
      </c>
    </row>
    <row r="264" spans="1:41" x14ac:dyDescent="0.2">
      <c r="A264" s="93" t="s">
        <v>239</v>
      </c>
      <c r="B264" s="93" t="s">
        <v>239</v>
      </c>
      <c r="C264" s="93" t="s">
        <v>239</v>
      </c>
      <c r="D264" s="93" t="s">
        <v>239</v>
      </c>
      <c r="E264" s="93" t="s">
        <v>239</v>
      </c>
      <c r="F264" s="93" t="s">
        <v>239</v>
      </c>
      <c r="G264" s="93"/>
      <c r="H264" s="93" t="s">
        <v>239</v>
      </c>
      <c r="I264" s="93" t="s">
        <v>239</v>
      </c>
      <c r="J264" s="93" t="s">
        <v>239</v>
      </c>
      <c r="K264" s="93"/>
      <c r="L264" s="93"/>
      <c r="M264" s="93"/>
      <c r="N264" s="187" t="s">
        <v>239</v>
      </c>
      <c r="O264" s="179">
        <v>262</v>
      </c>
      <c r="P264" s="180" t="s">
        <v>239</v>
      </c>
      <c r="AL264" s="179">
        <v>239</v>
      </c>
      <c r="AM264" s="180">
        <v>0</v>
      </c>
      <c r="AN264" s="179" t="s">
        <v>239</v>
      </c>
      <c r="AO264" s="179">
        <v>239</v>
      </c>
    </row>
    <row r="265" spans="1:41" x14ac:dyDescent="0.2">
      <c r="A265" s="93" t="s">
        <v>239</v>
      </c>
      <c r="B265" s="93" t="s">
        <v>239</v>
      </c>
      <c r="C265" s="93" t="s">
        <v>239</v>
      </c>
      <c r="D265" s="93" t="s">
        <v>239</v>
      </c>
      <c r="E265" s="93" t="s">
        <v>239</v>
      </c>
      <c r="F265" s="93" t="s">
        <v>239</v>
      </c>
      <c r="G265" s="93"/>
      <c r="H265" s="93" t="s">
        <v>239</v>
      </c>
      <c r="I265" s="93" t="s">
        <v>239</v>
      </c>
      <c r="J265" s="93" t="s">
        <v>239</v>
      </c>
      <c r="K265" s="93"/>
      <c r="L265" s="93"/>
      <c r="M265" s="93"/>
      <c r="N265" s="187" t="s">
        <v>239</v>
      </c>
      <c r="O265" s="179">
        <v>263</v>
      </c>
      <c r="P265" s="180" t="s">
        <v>239</v>
      </c>
      <c r="AL265" s="179">
        <v>240</v>
      </c>
      <c r="AM265" s="180">
        <v>0</v>
      </c>
      <c r="AN265" s="179" t="s">
        <v>239</v>
      </c>
      <c r="AO265" s="179">
        <v>240</v>
      </c>
    </row>
    <row r="266" spans="1:41" x14ac:dyDescent="0.2">
      <c r="A266" s="93" t="s">
        <v>239</v>
      </c>
      <c r="B266" s="93" t="s">
        <v>239</v>
      </c>
      <c r="C266" s="93" t="s">
        <v>239</v>
      </c>
      <c r="D266" s="93" t="s">
        <v>239</v>
      </c>
      <c r="E266" s="93" t="s">
        <v>239</v>
      </c>
      <c r="F266" s="93" t="s">
        <v>239</v>
      </c>
      <c r="G266" s="93"/>
      <c r="H266" s="93" t="s">
        <v>239</v>
      </c>
      <c r="I266" s="93" t="s">
        <v>239</v>
      </c>
      <c r="J266" s="93" t="s">
        <v>239</v>
      </c>
      <c r="K266" s="93"/>
      <c r="L266" s="93"/>
      <c r="M266" s="93"/>
      <c r="N266" s="187" t="s">
        <v>239</v>
      </c>
      <c r="O266" s="179">
        <v>264</v>
      </c>
      <c r="P266" s="180" t="s">
        <v>239</v>
      </c>
      <c r="AL266" s="180">
        <v>241</v>
      </c>
      <c r="AM266" s="180">
        <v>0</v>
      </c>
      <c r="AN266" s="179" t="s">
        <v>239</v>
      </c>
      <c r="AO266" s="180">
        <v>241</v>
      </c>
    </row>
    <row r="267" spans="1:41" x14ac:dyDescent="0.2">
      <c r="A267" s="93" t="s">
        <v>239</v>
      </c>
      <c r="B267" s="93" t="s">
        <v>239</v>
      </c>
      <c r="C267" s="93" t="s">
        <v>239</v>
      </c>
      <c r="D267" s="93" t="s">
        <v>239</v>
      </c>
      <c r="E267" s="93" t="s">
        <v>239</v>
      </c>
      <c r="F267" s="93" t="s">
        <v>239</v>
      </c>
      <c r="G267" s="93"/>
      <c r="H267" s="93" t="s">
        <v>239</v>
      </c>
      <c r="I267" s="93" t="s">
        <v>239</v>
      </c>
      <c r="J267" s="93" t="s">
        <v>239</v>
      </c>
      <c r="K267" s="93"/>
      <c r="L267" s="93"/>
      <c r="M267" s="93"/>
      <c r="N267" s="187" t="s">
        <v>239</v>
      </c>
      <c r="O267" s="179">
        <v>265</v>
      </c>
      <c r="P267" s="180" t="s">
        <v>239</v>
      </c>
      <c r="AL267" s="179">
        <v>242</v>
      </c>
      <c r="AM267" s="180">
        <v>0</v>
      </c>
      <c r="AN267" s="179" t="s">
        <v>239</v>
      </c>
      <c r="AO267" s="179">
        <v>242</v>
      </c>
    </row>
    <row r="268" spans="1:41" x14ac:dyDescent="0.2">
      <c r="A268" s="93" t="s">
        <v>239</v>
      </c>
      <c r="B268" s="93" t="s">
        <v>239</v>
      </c>
      <c r="C268" s="93" t="s">
        <v>239</v>
      </c>
      <c r="D268" s="93" t="s">
        <v>239</v>
      </c>
      <c r="E268" s="93" t="s">
        <v>239</v>
      </c>
      <c r="F268" s="93" t="s">
        <v>239</v>
      </c>
      <c r="G268" s="93"/>
      <c r="H268" s="93" t="s">
        <v>239</v>
      </c>
      <c r="I268" s="93" t="s">
        <v>239</v>
      </c>
      <c r="J268" s="93" t="s">
        <v>239</v>
      </c>
      <c r="K268" s="93"/>
      <c r="L268" s="93"/>
      <c r="M268" s="93"/>
      <c r="N268" s="187" t="s">
        <v>239</v>
      </c>
      <c r="O268" s="179">
        <v>266</v>
      </c>
      <c r="P268" s="180" t="s">
        <v>239</v>
      </c>
      <c r="AL268" s="179">
        <v>243</v>
      </c>
      <c r="AM268" s="180">
        <v>0</v>
      </c>
      <c r="AN268" s="179" t="s">
        <v>239</v>
      </c>
      <c r="AO268" s="179">
        <v>243</v>
      </c>
    </row>
    <row r="269" spans="1:41" x14ac:dyDescent="0.2">
      <c r="A269" s="93" t="s">
        <v>239</v>
      </c>
      <c r="B269" s="93" t="s">
        <v>239</v>
      </c>
      <c r="C269" s="93" t="s">
        <v>239</v>
      </c>
      <c r="D269" s="93" t="s">
        <v>239</v>
      </c>
      <c r="E269" s="93" t="s">
        <v>239</v>
      </c>
      <c r="F269" s="93" t="s">
        <v>239</v>
      </c>
      <c r="G269" s="93"/>
      <c r="H269" s="93" t="s">
        <v>239</v>
      </c>
      <c r="I269" s="93" t="s">
        <v>239</v>
      </c>
      <c r="J269" s="93" t="s">
        <v>239</v>
      </c>
      <c r="K269" s="93"/>
      <c r="L269" s="93"/>
      <c r="M269" s="93"/>
      <c r="N269" s="187" t="s">
        <v>239</v>
      </c>
      <c r="O269" s="179">
        <v>267</v>
      </c>
      <c r="P269" s="180" t="s">
        <v>239</v>
      </c>
      <c r="AL269" s="180">
        <v>244</v>
      </c>
      <c r="AM269" s="180">
        <v>0</v>
      </c>
      <c r="AN269" s="179" t="s">
        <v>239</v>
      </c>
      <c r="AO269" s="180">
        <v>244</v>
      </c>
    </row>
    <row r="270" spans="1:41" x14ac:dyDescent="0.2">
      <c r="A270" s="93" t="s">
        <v>239</v>
      </c>
      <c r="B270" s="93" t="s">
        <v>239</v>
      </c>
      <c r="C270" s="93" t="s">
        <v>239</v>
      </c>
      <c r="D270" s="93" t="s">
        <v>239</v>
      </c>
      <c r="E270" s="93" t="s">
        <v>239</v>
      </c>
      <c r="F270" s="93" t="s">
        <v>239</v>
      </c>
      <c r="G270" s="93"/>
      <c r="H270" s="93" t="s">
        <v>239</v>
      </c>
      <c r="I270" s="93" t="s">
        <v>239</v>
      </c>
      <c r="J270" s="93" t="s">
        <v>239</v>
      </c>
      <c r="K270" s="93"/>
      <c r="L270" s="93"/>
      <c r="M270" s="93"/>
      <c r="N270" s="187" t="s">
        <v>239</v>
      </c>
      <c r="O270" s="179">
        <v>268</v>
      </c>
      <c r="P270" s="180" t="s">
        <v>239</v>
      </c>
      <c r="AL270" s="179">
        <v>245</v>
      </c>
      <c r="AM270" s="180">
        <v>0</v>
      </c>
      <c r="AN270" s="179" t="s">
        <v>239</v>
      </c>
      <c r="AO270" s="179">
        <v>245</v>
      </c>
    </row>
    <row r="271" spans="1:41" x14ac:dyDescent="0.2">
      <c r="A271" s="93" t="s">
        <v>239</v>
      </c>
      <c r="B271" s="93" t="s">
        <v>239</v>
      </c>
      <c r="C271" s="93" t="s">
        <v>239</v>
      </c>
      <c r="D271" s="93" t="s">
        <v>239</v>
      </c>
      <c r="E271" s="93" t="s">
        <v>239</v>
      </c>
      <c r="F271" s="93" t="s">
        <v>239</v>
      </c>
      <c r="G271" s="93"/>
      <c r="H271" s="93" t="s">
        <v>239</v>
      </c>
      <c r="I271" s="93" t="s">
        <v>239</v>
      </c>
      <c r="J271" s="93" t="s">
        <v>239</v>
      </c>
      <c r="K271" s="93"/>
      <c r="L271" s="93"/>
      <c r="M271" s="93"/>
      <c r="N271" s="187" t="s">
        <v>239</v>
      </c>
      <c r="O271" s="179">
        <v>269</v>
      </c>
      <c r="P271" s="180" t="s">
        <v>239</v>
      </c>
      <c r="AL271" s="179">
        <v>246</v>
      </c>
      <c r="AM271" s="180">
        <v>0</v>
      </c>
      <c r="AN271" s="179" t="s">
        <v>239</v>
      </c>
      <c r="AO271" s="179">
        <v>246</v>
      </c>
    </row>
    <row r="272" spans="1:41" x14ac:dyDescent="0.2">
      <c r="A272" s="93" t="s">
        <v>239</v>
      </c>
      <c r="B272" s="93" t="s">
        <v>239</v>
      </c>
      <c r="C272" s="93" t="s">
        <v>239</v>
      </c>
      <c r="D272" s="93" t="s">
        <v>239</v>
      </c>
      <c r="E272" s="93" t="s">
        <v>239</v>
      </c>
      <c r="F272" s="93" t="s">
        <v>239</v>
      </c>
      <c r="G272" s="93"/>
      <c r="H272" s="93" t="s">
        <v>239</v>
      </c>
      <c r="I272" s="93" t="s">
        <v>239</v>
      </c>
      <c r="J272" s="93" t="s">
        <v>239</v>
      </c>
      <c r="K272" s="93"/>
      <c r="L272" s="93"/>
      <c r="M272" s="93"/>
      <c r="N272" s="187" t="s">
        <v>239</v>
      </c>
      <c r="O272" s="179">
        <v>270</v>
      </c>
      <c r="P272" s="180" t="s">
        <v>239</v>
      </c>
      <c r="AL272" s="180">
        <v>247</v>
      </c>
      <c r="AM272" s="180">
        <v>0</v>
      </c>
      <c r="AN272" s="179" t="s">
        <v>239</v>
      </c>
      <c r="AO272" s="180">
        <v>247</v>
      </c>
    </row>
    <row r="273" spans="1:41" x14ac:dyDescent="0.2">
      <c r="A273" s="93" t="s">
        <v>239</v>
      </c>
      <c r="B273" s="93" t="s">
        <v>239</v>
      </c>
      <c r="C273" s="93" t="s">
        <v>239</v>
      </c>
      <c r="D273" s="93" t="s">
        <v>239</v>
      </c>
      <c r="E273" s="93" t="s">
        <v>239</v>
      </c>
      <c r="F273" s="93" t="s">
        <v>239</v>
      </c>
      <c r="G273" s="93"/>
      <c r="H273" s="93" t="s">
        <v>239</v>
      </c>
      <c r="I273" s="93" t="s">
        <v>239</v>
      </c>
      <c r="J273" s="93" t="s">
        <v>239</v>
      </c>
      <c r="K273" s="93"/>
      <c r="L273" s="93"/>
      <c r="M273" s="93"/>
      <c r="N273" s="187" t="s">
        <v>239</v>
      </c>
      <c r="O273" s="179">
        <v>271</v>
      </c>
      <c r="P273" s="180" t="s">
        <v>239</v>
      </c>
      <c r="AL273" s="179">
        <v>248</v>
      </c>
      <c r="AM273" s="180">
        <v>0</v>
      </c>
      <c r="AN273" s="179" t="s">
        <v>239</v>
      </c>
      <c r="AO273" s="179">
        <v>248</v>
      </c>
    </row>
    <row r="274" spans="1:41" x14ac:dyDescent="0.2">
      <c r="A274" s="93" t="s">
        <v>239</v>
      </c>
      <c r="B274" s="93" t="s">
        <v>239</v>
      </c>
      <c r="C274" s="93" t="s">
        <v>239</v>
      </c>
      <c r="D274" s="93" t="s">
        <v>239</v>
      </c>
      <c r="E274" s="93" t="s">
        <v>239</v>
      </c>
      <c r="F274" s="93" t="s">
        <v>239</v>
      </c>
      <c r="G274" s="93"/>
      <c r="H274" s="93" t="s">
        <v>239</v>
      </c>
      <c r="I274" s="93" t="s">
        <v>239</v>
      </c>
      <c r="J274" s="93" t="s">
        <v>239</v>
      </c>
      <c r="K274" s="93"/>
      <c r="L274" s="93"/>
      <c r="M274" s="93"/>
      <c r="N274" s="187" t="s">
        <v>239</v>
      </c>
      <c r="O274" s="179">
        <v>272</v>
      </c>
      <c r="P274" s="180" t="s">
        <v>239</v>
      </c>
      <c r="AL274" s="179">
        <v>249</v>
      </c>
      <c r="AM274" s="180">
        <v>0</v>
      </c>
      <c r="AN274" s="179" t="s">
        <v>239</v>
      </c>
      <c r="AO274" s="179">
        <v>249</v>
      </c>
    </row>
    <row r="275" spans="1:41" x14ac:dyDescent="0.2">
      <c r="A275" s="93" t="s">
        <v>239</v>
      </c>
      <c r="B275" s="93" t="s">
        <v>239</v>
      </c>
      <c r="C275" s="93" t="s">
        <v>239</v>
      </c>
      <c r="D275" s="93" t="s">
        <v>239</v>
      </c>
      <c r="E275" s="93" t="s">
        <v>239</v>
      </c>
      <c r="F275" s="93" t="s">
        <v>239</v>
      </c>
      <c r="G275" s="93"/>
      <c r="H275" s="93" t="s">
        <v>239</v>
      </c>
      <c r="I275" s="93" t="s">
        <v>239</v>
      </c>
      <c r="J275" s="93" t="s">
        <v>239</v>
      </c>
      <c r="K275" s="93"/>
      <c r="L275" s="93"/>
      <c r="M275" s="93"/>
      <c r="N275" s="187" t="s">
        <v>239</v>
      </c>
      <c r="O275" s="179">
        <v>273</v>
      </c>
      <c r="P275" s="180" t="s">
        <v>239</v>
      </c>
      <c r="AL275" s="180">
        <v>250</v>
      </c>
      <c r="AM275" s="180">
        <v>0</v>
      </c>
      <c r="AN275" s="179" t="s">
        <v>239</v>
      </c>
      <c r="AO275" s="180">
        <v>250</v>
      </c>
    </row>
    <row r="276" spans="1:41" x14ac:dyDescent="0.2">
      <c r="A276" s="93" t="s">
        <v>239</v>
      </c>
      <c r="B276" s="93" t="s">
        <v>239</v>
      </c>
      <c r="C276" s="93" t="s">
        <v>239</v>
      </c>
      <c r="D276" s="93" t="s">
        <v>239</v>
      </c>
      <c r="E276" s="93" t="s">
        <v>239</v>
      </c>
      <c r="F276" s="93" t="s">
        <v>239</v>
      </c>
      <c r="G276" s="93"/>
      <c r="H276" s="93" t="s">
        <v>239</v>
      </c>
      <c r="I276" s="93" t="s">
        <v>239</v>
      </c>
      <c r="J276" s="93" t="s">
        <v>239</v>
      </c>
      <c r="K276" s="93"/>
      <c r="L276" s="93"/>
      <c r="M276" s="93"/>
      <c r="N276" s="187" t="s">
        <v>239</v>
      </c>
      <c r="O276" s="179">
        <v>274</v>
      </c>
      <c r="P276" s="180" t="s">
        <v>239</v>
      </c>
      <c r="AL276" s="179">
        <v>251</v>
      </c>
      <c r="AM276" s="180">
        <v>0</v>
      </c>
      <c r="AN276" s="179" t="s">
        <v>239</v>
      </c>
      <c r="AO276" s="179">
        <v>251</v>
      </c>
    </row>
    <row r="277" spans="1:41" x14ac:dyDescent="0.2">
      <c r="A277" s="93" t="s">
        <v>239</v>
      </c>
      <c r="B277" s="93" t="s">
        <v>239</v>
      </c>
      <c r="C277" s="93" t="s">
        <v>239</v>
      </c>
      <c r="D277" s="93" t="s">
        <v>239</v>
      </c>
      <c r="E277" s="93" t="s">
        <v>239</v>
      </c>
      <c r="F277" s="93" t="s">
        <v>239</v>
      </c>
      <c r="G277" s="93"/>
      <c r="H277" s="93" t="s">
        <v>239</v>
      </c>
      <c r="I277" s="93" t="s">
        <v>239</v>
      </c>
      <c r="J277" s="93" t="s">
        <v>239</v>
      </c>
      <c r="K277" s="93"/>
      <c r="L277" s="93"/>
      <c r="M277" s="93"/>
      <c r="N277" s="187" t="s">
        <v>239</v>
      </c>
      <c r="O277" s="179">
        <v>275</v>
      </c>
      <c r="P277" s="180" t="s">
        <v>239</v>
      </c>
      <c r="AL277" s="179">
        <v>252</v>
      </c>
      <c r="AM277" s="180">
        <v>0</v>
      </c>
      <c r="AN277" s="179" t="s">
        <v>239</v>
      </c>
      <c r="AO277" s="179">
        <v>252</v>
      </c>
    </row>
    <row r="278" spans="1:41" x14ac:dyDescent="0.2">
      <c r="A278" s="93" t="s">
        <v>239</v>
      </c>
      <c r="B278" s="93" t="s">
        <v>239</v>
      </c>
      <c r="C278" s="93" t="s">
        <v>239</v>
      </c>
      <c r="D278" s="93" t="s">
        <v>239</v>
      </c>
      <c r="E278" s="93" t="s">
        <v>239</v>
      </c>
      <c r="F278" s="93" t="s">
        <v>239</v>
      </c>
      <c r="G278" s="93"/>
      <c r="H278" s="93" t="s">
        <v>239</v>
      </c>
      <c r="I278" s="93" t="s">
        <v>239</v>
      </c>
      <c r="J278" s="93" t="s">
        <v>239</v>
      </c>
      <c r="K278" s="93"/>
      <c r="L278" s="93"/>
      <c r="M278" s="93"/>
      <c r="N278" s="187" t="s">
        <v>239</v>
      </c>
      <c r="O278" s="179">
        <v>276</v>
      </c>
      <c r="P278" s="180" t="s">
        <v>239</v>
      </c>
      <c r="AL278" s="180">
        <v>253</v>
      </c>
      <c r="AM278" s="180">
        <v>0</v>
      </c>
      <c r="AN278" s="179" t="s">
        <v>239</v>
      </c>
      <c r="AO278" s="180">
        <v>253</v>
      </c>
    </row>
    <row r="279" spans="1:41" x14ac:dyDescent="0.2">
      <c r="A279" s="93" t="s">
        <v>239</v>
      </c>
      <c r="B279" s="93" t="s">
        <v>239</v>
      </c>
      <c r="C279" s="93" t="s">
        <v>239</v>
      </c>
      <c r="D279" s="93" t="s">
        <v>239</v>
      </c>
      <c r="E279" s="93" t="s">
        <v>239</v>
      </c>
      <c r="F279" s="93" t="s">
        <v>239</v>
      </c>
      <c r="G279" s="93"/>
      <c r="H279" s="93" t="s">
        <v>239</v>
      </c>
      <c r="I279" s="93" t="s">
        <v>239</v>
      </c>
      <c r="J279" s="93" t="s">
        <v>239</v>
      </c>
      <c r="K279" s="93"/>
      <c r="L279" s="93"/>
      <c r="M279" s="93"/>
      <c r="N279" s="187" t="s">
        <v>239</v>
      </c>
      <c r="O279" s="179">
        <v>277</v>
      </c>
      <c r="P279" s="180" t="s">
        <v>239</v>
      </c>
      <c r="AL279" s="179">
        <v>254</v>
      </c>
      <c r="AM279" s="180">
        <v>0</v>
      </c>
      <c r="AN279" s="179" t="s">
        <v>239</v>
      </c>
      <c r="AO279" s="179">
        <v>254</v>
      </c>
    </row>
    <row r="280" spans="1:41" x14ac:dyDescent="0.2">
      <c r="A280" s="93" t="s">
        <v>239</v>
      </c>
      <c r="B280" s="93" t="s">
        <v>239</v>
      </c>
      <c r="C280" s="93" t="s">
        <v>239</v>
      </c>
      <c r="D280" s="93" t="s">
        <v>239</v>
      </c>
      <c r="E280" s="93" t="s">
        <v>239</v>
      </c>
      <c r="F280" s="93" t="s">
        <v>239</v>
      </c>
      <c r="G280" s="93"/>
      <c r="H280" s="93" t="s">
        <v>239</v>
      </c>
      <c r="I280" s="93" t="s">
        <v>239</v>
      </c>
      <c r="J280" s="93" t="s">
        <v>239</v>
      </c>
      <c r="K280" s="93"/>
      <c r="L280" s="93"/>
      <c r="M280" s="93"/>
      <c r="N280" s="187" t="s">
        <v>239</v>
      </c>
      <c r="O280" s="179">
        <v>278</v>
      </c>
      <c r="P280" s="180" t="s">
        <v>239</v>
      </c>
      <c r="AL280" s="179">
        <v>255</v>
      </c>
      <c r="AM280" s="180">
        <v>0</v>
      </c>
      <c r="AN280" s="179" t="s">
        <v>239</v>
      </c>
      <c r="AO280" s="179">
        <v>255</v>
      </c>
    </row>
    <row r="281" spans="1:41" x14ac:dyDescent="0.2">
      <c r="A281" s="93" t="s">
        <v>239</v>
      </c>
      <c r="B281" s="93" t="s">
        <v>239</v>
      </c>
      <c r="C281" s="93" t="s">
        <v>239</v>
      </c>
      <c r="D281" s="93" t="s">
        <v>239</v>
      </c>
      <c r="E281" s="93" t="s">
        <v>239</v>
      </c>
      <c r="F281" s="93" t="s">
        <v>239</v>
      </c>
      <c r="G281" s="93"/>
      <c r="H281" s="93" t="s">
        <v>239</v>
      </c>
      <c r="I281" s="93" t="s">
        <v>239</v>
      </c>
      <c r="J281" s="93" t="s">
        <v>239</v>
      </c>
      <c r="K281" s="93"/>
      <c r="L281" s="93"/>
      <c r="M281" s="93"/>
      <c r="N281" s="187" t="s">
        <v>239</v>
      </c>
      <c r="O281" s="179">
        <v>279</v>
      </c>
      <c r="P281" s="180" t="s">
        <v>239</v>
      </c>
      <c r="AL281" s="180">
        <v>256</v>
      </c>
      <c r="AM281" s="180">
        <v>0</v>
      </c>
      <c r="AN281" s="179" t="s">
        <v>239</v>
      </c>
      <c r="AO281" s="180">
        <v>256</v>
      </c>
    </row>
    <row r="282" spans="1:41" x14ac:dyDescent="0.2">
      <c r="A282" s="93" t="s">
        <v>239</v>
      </c>
      <c r="B282" s="93" t="s">
        <v>239</v>
      </c>
      <c r="C282" s="93" t="s">
        <v>239</v>
      </c>
      <c r="D282" s="93" t="s">
        <v>239</v>
      </c>
      <c r="E282" s="93" t="s">
        <v>239</v>
      </c>
      <c r="F282" s="93" t="s">
        <v>239</v>
      </c>
      <c r="G282" s="93"/>
      <c r="H282" s="93" t="s">
        <v>239</v>
      </c>
      <c r="I282" s="93" t="s">
        <v>239</v>
      </c>
      <c r="J282" s="93" t="s">
        <v>239</v>
      </c>
      <c r="K282" s="93"/>
      <c r="L282" s="93"/>
      <c r="M282" s="93"/>
      <c r="N282" s="187" t="s">
        <v>239</v>
      </c>
      <c r="O282" s="179">
        <v>280</v>
      </c>
      <c r="P282" s="180" t="s">
        <v>239</v>
      </c>
      <c r="AL282" s="179">
        <v>257</v>
      </c>
      <c r="AM282" s="180">
        <v>0</v>
      </c>
      <c r="AN282" s="179" t="s">
        <v>239</v>
      </c>
      <c r="AO282" s="179">
        <v>257</v>
      </c>
    </row>
    <row r="283" spans="1:41" x14ac:dyDescent="0.2">
      <c r="A283" s="93" t="s">
        <v>239</v>
      </c>
      <c r="B283" s="93" t="s">
        <v>239</v>
      </c>
      <c r="C283" s="93" t="s">
        <v>239</v>
      </c>
      <c r="D283" s="93" t="s">
        <v>239</v>
      </c>
      <c r="E283" s="93" t="s">
        <v>239</v>
      </c>
      <c r="F283" s="93" t="s">
        <v>239</v>
      </c>
      <c r="G283" s="93"/>
      <c r="H283" s="93" t="s">
        <v>239</v>
      </c>
      <c r="I283" s="93" t="s">
        <v>239</v>
      </c>
      <c r="J283" s="93" t="s">
        <v>239</v>
      </c>
      <c r="K283" s="93"/>
      <c r="L283" s="93"/>
      <c r="M283" s="93"/>
      <c r="N283" s="187" t="s">
        <v>239</v>
      </c>
      <c r="O283" s="179">
        <v>281</v>
      </c>
      <c r="P283" s="180" t="s">
        <v>239</v>
      </c>
      <c r="AL283" s="179">
        <v>258</v>
      </c>
      <c r="AM283" s="180">
        <v>0</v>
      </c>
      <c r="AN283" s="179" t="s">
        <v>239</v>
      </c>
      <c r="AO283" s="179">
        <v>258</v>
      </c>
    </row>
    <row r="284" spans="1:41" x14ac:dyDescent="0.2">
      <c r="A284" s="93" t="s">
        <v>239</v>
      </c>
      <c r="B284" s="93" t="s">
        <v>239</v>
      </c>
      <c r="C284" s="93" t="s">
        <v>239</v>
      </c>
      <c r="D284" s="93" t="s">
        <v>239</v>
      </c>
      <c r="E284" s="93" t="s">
        <v>239</v>
      </c>
      <c r="F284" s="93" t="s">
        <v>239</v>
      </c>
      <c r="G284" s="93"/>
      <c r="H284" s="93" t="s">
        <v>239</v>
      </c>
      <c r="I284" s="93" t="s">
        <v>239</v>
      </c>
      <c r="J284" s="93" t="s">
        <v>239</v>
      </c>
      <c r="K284" s="93"/>
      <c r="L284" s="93"/>
      <c r="M284" s="93"/>
      <c r="N284" s="187" t="s">
        <v>239</v>
      </c>
      <c r="O284" s="179">
        <v>282</v>
      </c>
      <c r="P284" s="180" t="s">
        <v>239</v>
      </c>
      <c r="AL284" s="180">
        <v>259</v>
      </c>
      <c r="AM284" s="180">
        <v>0</v>
      </c>
      <c r="AN284" s="179" t="s">
        <v>239</v>
      </c>
      <c r="AO284" s="180">
        <v>259</v>
      </c>
    </row>
    <row r="285" spans="1:41" x14ac:dyDescent="0.2">
      <c r="A285" s="93" t="s">
        <v>239</v>
      </c>
      <c r="B285" s="93" t="s">
        <v>239</v>
      </c>
      <c r="C285" s="93" t="s">
        <v>239</v>
      </c>
      <c r="D285" s="93" t="s">
        <v>239</v>
      </c>
      <c r="E285" s="93" t="s">
        <v>239</v>
      </c>
      <c r="F285" s="93" t="s">
        <v>239</v>
      </c>
      <c r="G285" s="93"/>
      <c r="H285" s="93" t="s">
        <v>239</v>
      </c>
      <c r="I285" s="93" t="s">
        <v>239</v>
      </c>
      <c r="J285" s="93" t="s">
        <v>239</v>
      </c>
      <c r="K285" s="93"/>
      <c r="L285" s="93"/>
      <c r="M285" s="93"/>
      <c r="N285" s="187" t="s">
        <v>239</v>
      </c>
      <c r="O285" s="179">
        <v>283</v>
      </c>
      <c r="P285" s="180" t="s">
        <v>239</v>
      </c>
      <c r="AL285" s="179">
        <v>260</v>
      </c>
      <c r="AM285" s="180">
        <v>0</v>
      </c>
      <c r="AN285" s="179" t="s">
        <v>239</v>
      </c>
      <c r="AO285" s="179">
        <v>260</v>
      </c>
    </row>
    <row r="286" spans="1:41" x14ac:dyDescent="0.2">
      <c r="A286" s="93" t="s">
        <v>239</v>
      </c>
      <c r="B286" s="93" t="s">
        <v>239</v>
      </c>
      <c r="C286" s="93" t="s">
        <v>239</v>
      </c>
      <c r="D286" s="93" t="s">
        <v>239</v>
      </c>
      <c r="E286" s="93" t="s">
        <v>239</v>
      </c>
      <c r="F286" s="93" t="s">
        <v>239</v>
      </c>
      <c r="G286" s="93"/>
      <c r="H286" s="93" t="s">
        <v>239</v>
      </c>
      <c r="I286" s="93" t="s">
        <v>239</v>
      </c>
      <c r="J286" s="93" t="s">
        <v>239</v>
      </c>
      <c r="K286" s="93"/>
      <c r="L286" s="93"/>
      <c r="M286" s="93"/>
      <c r="N286" s="187" t="s">
        <v>239</v>
      </c>
      <c r="O286" s="179">
        <v>284</v>
      </c>
      <c r="P286" s="180" t="s">
        <v>239</v>
      </c>
      <c r="AL286" s="179">
        <v>261</v>
      </c>
      <c r="AM286" s="180">
        <v>0</v>
      </c>
      <c r="AN286" s="179" t="s">
        <v>239</v>
      </c>
      <c r="AO286" s="179">
        <v>261</v>
      </c>
    </row>
    <row r="287" spans="1:41" x14ac:dyDescent="0.2">
      <c r="A287" s="93" t="s">
        <v>239</v>
      </c>
      <c r="B287" s="93" t="s">
        <v>239</v>
      </c>
      <c r="C287" s="93" t="s">
        <v>239</v>
      </c>
      <c r="D287" s="93" t="s">
        <v>239</v>
      </c>
      <c r="E287" s="93" t="s">
        <v>239</v>
      </c>
      <c r="F287" s="93" t="s">
        <v>239</v>
      </c>
      <c r="G287" s="93"/>
      <c r="H287" s="93" t="s">
        <v>239</v>
      </c>
      <c r="I287" s="93" t="s">
        <v>239</v>
      </c>
      <c r="J287" s="93" t="s">
        <v>239</v>
      </c>
      <c r="K287" s="93"/>
      <c r="L287" s="93"/>
      <c r="M287" s="93"/>
      <c r="N287" s="187" t="s">
        <v>239</v>
      </c>
      <c r="O287" s="179">
        <v>285</v>
      </c>
      <c r="P287" s="180" t="s">
        <v>239</v>
      </c>
      <c r="AL287" s="180">
        <v>262</v>
      </c>
      <c r="AM287" s="180">
        <v>0</v>
      </c>
      <c r="AN287" s="179" t="s">
        <v>239</v>
      </c>
      <c r="AO287" s="180">
        <v>262</v>
      </c>
    </row>
    <row r="288" spans="1:41" x14ac:dyDescent="0.2">
      <c r="A288" s="93" t="s">
        <v>239</v>
      </c>
      <c r="B288" s="93" t="s">
        <v>239</v>
      </c>
      <c r="C288" s="93" t="s">
        <v>239</v>
      </c>
      <c r="D288" s="93" t="s">
        <v>239</v>
      </c>
      <c r="E288" s="93" t="s">
        <v>239</v>
      </c>
      <c r="F288" s="93" t="s">
        <v>239</v>
      </c>
      <c r="G288" s="93"/>
      <c r="H288" s="93" t="s">
        <v>239</v>
      </c>
      <c r="I288" s="93" t="s">
        <v>239</v>
      </c>
      <c r="J288" s="93" t="s">
        <v>239</v>
      </c>
      <c r="K288" s="93"/>
      <c r="L288" s="93"/>
      <c r="M288" s="93"/>
      <c r="N288" s="187" t="s">
        <v>239</v>
      </c>
      <c r="O288" s="179">
        <v>286</v>
      </c>
      <c r="P288" s="180" t="s">
        <v>239</v>
      </c>
      <c r="AL288" s="179">
        <v>263</v>
      </c>
      <c r="AM288" s="180">
        <v>0</v>
      </c>
      <c r="AN288" s="179" t="s">
        <v>239</v>
      </c>
      <c r="AO288" s="179">
        <v>263</v>
      </c>
    </row>
    <row r="289" spans="1:41" x14ac:dyDescent="0.2">
      <c r="A289" s="93" t="s">
        <v>239</v>
      </c>
      <c r="B289" s="93" t="s">
        <v>239</v>
      </c>
      <c r="C289" s="93" t="s">
        <v>239</v>
      </c>
      <c r="D289" s="93" t="s">
        <v>239</v>
      </c>
      <c r="E289" s="93" t="s">
        <v>239</v>
      </c>
      <c r="F289" s="93" t="s">
        <v>239</v>
      </c>
      <c r="G289" s="93"/>
      <c r="H289" s="93" t="s">
        <v>239</v>
      </c>
      <c r="I289" s="93" t="s">
        <v>239</v>
      </c>
      <c r="J289" s="93" t="s">
        <v>239</v>
      </c>
      <c r="K289" s="93"/>
      <c r="L289" s="93"/>
      <c r="M289" s="93"/>
      <c r="N289" s="187" t="s">
        <v>239</v>
      </c>
      <c r="O289" s="179">
        <v>287</v>
      </c>
      <c r="P289" s="180" t="s">
        <v>239</v>
      </c>
      <c r="AL289" s="179">
        <v>264</v>
      </c>
      <c r="AM289" s="180">
        <v>0</v>
      </c>
      <c r="AN289" s="179" t="s">
        <v>239</v>
      </c>
      <c r="AO289" s="179">
        <v>264</v>
      </c>
    </row>
    <row r="290" spans="1:41" x14ac:dyDescent="0.2">
      <c r="A290" s="93" t="s">
        <v>239</v>
      </c>
      <c r="B290" s="93" t="s">
        <v>239</v>
      </c>
      <c r="C290" s="93" t="s">
        <v>239</v>
      </c>
      <c r="D290" s="93" t="s">
        <v>239</v>
      </c>
      <c r="E290" s="93" t="s">
        <v>239</v>
      </c>
      <c r="F290" s="93" t="s">
        <v>239</v>
      </c>
      <c r="G290" s="93"/>
      <c r="H290" s="93" t="s">
        <v>239</v>
      </c>
      <c r="I290" s="93" t="s">
        <v>239</v>
      </c>
      <c r="J290" s="93" t="s">
        <v>239</v>
      </c>
      <c r="K290" s="93"/>
      <c r="L290" s="93"/>
      <c r="M290" s="93"/>
      <c r="N290" s="187" t="s">
        <v>239</v>
      </c>
      <c r="O290" s="179">
        <v>288</v>
      </c>
      <c r="P290" s="180" t="s">
        <v>239</v>
      </c>
      <c r="AL290" s="180">
        <v>265</v>
      </c>
      <c r="AM290" s="180">
        <v>0</v>
      </c>
      <c r="AN290" s="179" t="s">
        <v>239</v>
      </c>
      <c r="AO290" s="180">
        <v>265</v>
      </c>
    </row>
    <row r="291" spans="1:41" x14ac:dyDescent="0.2">
      <c r="A291" s="93" t="s">
        <v>239</v>
      </c>
      <c r="B291" s="93" t="s">
        <v>239</v>
      </c>
      <c r="C291" s="93" t="s">
        <v>239</v>
      </c>
      <c r="D291" s="93" t="s">
        <v>239</v>
      </c>
      <c r="E291" s="93" t="s">
        <v>239</v>
      </c>
      <c r="F291" s="93" t="s">
        <v>239</v>
      </c>
      <c r="G291" s="93"/>
      <c r="H291" s="93" t="s">
        <v>239</v>
      </c>
      <c r="I291" s="93" t="s">
        <v>239</v>
      </c>
      <c r="J291" s="93" t="s">
        <v>239</v>
      </c>
      <c r="K291" s="93"/>
      <c r="L291" s="93"/>
      <c r="M291" s="93"/>
      <c r="N291" s="187" t="s">
        <v>239</v>
      </c>
      <c r="O291" s="179">
        <v>289</v>
      </c>
      <c r="P291" s="180" t="s">
        <v>239</v>
      </c>
      <c r="AL291" s="179">
        <v>266</v>
      </c>
      <c r="AM291" s="180">
        <v>0</v>
      </c>
      <c r="AN291" s="179" t="s">
        <v>239</v>
      </c>
      <c r="AO291" s="179">
        <v>266</v>
      </c>
    </row>
    <row r="292" spans="1:41" x14ac:dyDescent="0.2">
      <c r="A292" s="93" t="s">
        <v>239</v>
      </c>
      <c r="B292" s="93" t="s">
        <v>239</v>
      </c>
      <c r="C292" s="93" t="s">
        <v>239</v>
      </c>
      <c r="D292" s="93" t="s">
        <v>239</v>
      </c>
      <c r="E292" s="93" t="s">
        <v>239</v>
      </c>
      <c r="F292" s="93" t="s">
        <v>239</v>
      </c>
      <c r="G292" s="93"/>
      <c r="H292" s="93" t="s">
        <v>239</v>
      </c>
      <c r="I292" s="93" t="s">
        <v>239</v>
      </c>
      <c r="J292" s="93" t="s">
        <v>239</v>
      </c>
      <c r="K292" s="93"/>
      <c r="L292" s="93"/>
      <c r="M292" s="93"/>
      <c r="N292" s="187" t="s">
        <v>239</v>
      </c>
      <c r="O292" s="179">
        <v>290</v>
      </c>
      <c r="P292" s="180" t="s">
        <v>239</v>
      </c>
      <c r="AL292" s="179">
        <v>267</v>
      </c>
      <c r="AM292" s="180">
        <v>0</v>
      </c>
      <c r="AN292" s="179" t="s">
        <v>239</v>
      </c>
      <c r="AO292" s="179">
        <v>267</v>
      </c>
    </row>
    <row r="293" spans="1:41" x14ac:dyDescent="0.2">
      <c r="A293" s="93" t="s">
        <v>239</v>
      </c>
      <c r="B293" s="93" t="s">
        <v>239</v>
      </c>
      <c r="C293" s="93" t="s">
        <v>239</v>
      </c>
      <c r="D293" s="93" t="s">
        <v>239</v>
      </c>
      <c r="E293" s="93" t="s">
        <v>239</v>
      </c>
      <c r="F293" s="93" t="s">
        <v>239</v>
      </c>
      <c r="G293" s="93"/>
      <c r="H293" s="93" t="s">
        <v>239</v>
      </c>
      <c r="I293" s="93" t="s">
        <v>239</v>
      </c>
      <c r="J293" s="93" t="s">
        <v>239</v>
      </c>
      <c r="K293" s="93"/>
      <c r="L293" s="93"/>
      <c r="M293" s="93"/>
      <c r="N293" s="187" t="s">
        <v>239</v>
      </c>
      <c r="O293" s="179">
        <v>291</v>
      </c>
      <c r="P293" s="180" t="s">
        <v>239</v>
      </c>
      <c r="AL293" s="180">
        <v>268</v>
      </c>
      <c r="AM293" s="180">
        <v>0</v>
      </c>
      <c r="AN293" s="179" t="s">
        <v>239</v>
      </c>
      <c r="AO293" s="180">
        <v>268</v>
      </c>
    </row>
    <row r="294" spans="1:41" x14ac:dyDescent="0.2">
      <c r="A294" s="93" t="s">
        <v>239</v>
      </c>
      <c r="B294" s="93" t="s">
        <v>239</v>
      </c>
      <c r="C294" s="93" t="s">
        <v>239</v>
      </c>
      <c r="D294" s="93" t="s">
        <v>239</v>
      </c>
      <c r="E294" s="93" t="s">
        <v>239</v>
      </c>
      <c r="F294" s="93" t="s">
        <v>239</v>
      </c>
      <c r="G294" s="93"/>
      <c r="H294" s="93" t="s">
        <v>239</v>
      </c>
      <c r="I294" s="93" t="s">
        <v>239</v>
      </c>
      <c r="J294" s="93" t="s">
        <v>239</v>
      </c>
      <c r="K294" s="93"/>
      <c r="L294" s="93"/>
      <c r="M294" s="93"/>
      <c r="N294" s="187" t="s">
        <v>239</v>
      </c>
      <c r="O294" s="179">
        <v>292</v>
      </c>
      <c r="P294" s="180" t="s">
        <v>239</v>
      </c>
      <c r="AL294" s="179">
        <v>269</v>
      </c>
      <c r="AM294" s="180">
        <v>0</v>
      </c>
      <c r="AN294" s="179" t="s">
        <v>239</v>
      </c>
      <c r="AO294" s="179">
        <v>269</v>
      </c>
    </row>
    <row r="295" spans="1:41" x14ac:dyDescent="0.2">
      <c r="A295" s="93" t="s">
        <v>239</v>
      </c>
      <c r="B295" s="93" t="s">
        <v>239</v>
      </c>
      <c r="C295" s="93" t="s">
        <v>239</v>
      </c>
      <c r="D295" s="93" t="s">
        <v>239</v>
      </c>
      <c r="E295" s="93" t="s">
        <v>239</v>
      </c>
      <c r="F295" s="93" t="s">
        <v>239</v>
      </c>
      <c r="G295" s="93"/>
      <c r="H295" s="93" t="s">
        <v>239</v>
      </c>
      <c r="I295" s="93" t="s">
        <v>239</v>
      </c>
      <c r="J295" s="93" t="s">
        <v>239</v>
      </c>
      <c r="K295" s="93"/>
      <c r="L295" s="93"/>
      <c r="M295" s="93"/>
      <c r="N295" s="187" t="s">
        <v>239</v>
      </c>
      <c r="O295" s="179">
        <v>293</v>
      </c>
      <c r="P295" s="180" t="s">
        <v>239</v>
      </c>
      <c r="AL295" s="179">
        <v>270</v>
      </c>
      <c r="AM295" s="180">
        <v>0</v>
      </c>
      <c r="AN295" s="179" t="s">
        <v>239</v>
      </c>
      <c r="AO295" s="179">
        <v>270</v>
      </c>
    </row>
    <row r="296" spans="1:41" x14ac:dyDescent="0.2">
      <c r="A296" s="93" t="s">
        <v>239</v>
      </c>
      <c r="B296" s="93" t="s">
        <v>239</v>
      </c>
      <c r="C296" s="93" t="s">
        <v>239</v>
      </c>
      <c r="D296" s="93" t="s">
        <v>239</v>
      </c>
      <c r="E296" s="93" t="s">
        <v>239</v>
      </c>
      <c r="F296" s="93" t="s">
        <v>239</v>
      </c>
      <c r="G296" s="93"/>
      <c r="H296" s="93" t="s">
        <v>239</v>
      </c>
      <c r="I296" s="93" t="s">
        <v>239</v>
      </c>
      <c r="J296" s="93" t="s">
        <v>239</v>
      </c>
      <c r="K296" s="93"/>
      <c r="L296" s="93"/>
      <c r="M296" s="93"/>
      <c r="N296" s="187" t="s">
        <v>239</v>
      </c>
      <c r="O296" s="179">
        <v>294</v>
      </c>
      <c r="P296" s="180" t="s">
        <v>239</v>
      </c>
      <c r="AL296" s="180">
        <v>271</v>
      </c>
      <c r="AM296" s="180">
        <v>0</v>
      </c>
      <c r="AN296" s="179" t="s">
        <v>239</v>
      </c>
      <c r="AO296" s="180">
        <v>271</v>
      </c>
    </row>
    <row r="297" spans="1:41" x14ac:dyDescent="0.2">
      <c r="A297" s="93" t="s">
        <v>239</v>
      </c>
      <c r="B297" s="93" t="s">
        <v>239</v>
      </c>
      <c r="C297" s="93" t="s">
        <v>239</v>
      </c>
      <c r="D297" s="93" t="s">
        <v>239</v>
      </c>
      <c r="E297" s="93" t="s">
        <v>239</v>
      </c>
      <c r="F297" s="93" t="s">
        <v>239</v>
      </c>
      <c r="G297" s="93"/>
      <c r="H297" s="93" t="s">
        <v>239</v>
      </c>
      <c r="I297" s="93" t="s">
        <v>239</v>
      </c>
      <c r="J297" s="93" t="s">
        <v>239</v>
      </c>
      <c r="K297" s="93"/>
      <c r="L297" s="93"/>
      <c r="M297" s="93"/>
      <c r="N297" s="187" t="s">
        <v>239</v>
      </c>
      <c r="O297" s="179">
        <v>295</v>
      </c>
      <c r="P297" s="180" t="s">
        <v>239</v>
      </c>
      <c r="AL297" s="179">
        <v>272</v>
      </c>
      <c r="AM297" s="180">
        <v>0</v>
      </c>
      <c r="AN297" s="179" t="s">
        <v>239</v>
      </c>
      <c r="AO297" s="179">
        <v>272</v>
      </c>
    </row>
    <row r="298" spans="1:41" x14ac:dyDescent="0.2">
      <c r="A298" s="93" t="s">
        <v>239</v>
      </c>
      <c r="B298" s="93" t="s">
        <v>239</v>
      </c>
      <c r="C298" s="93" t="s">
        <v>239</v>
      </c>
      <c r="D298" s="93" t="s">
        <v>239</v>
      </c>
      <c r="E298" s="93" t="s">
        <v>239</v>
      </c>
      <c r="F298" s="93" t="s">
        <v>239</v>
      </c>
      <c r="G298" s="93"/>
      <c r="H298" s="93" t="s">
        <v>239</v>
      </c>
      <c r="I298" s="93" t="s">
        <v>239</v>
      </c>
      <c r="J298" s="93" t="s">
        <v>239</v>
      </c>
      <c r="K298" s="93"/>
      <c r="L298" s="93"/>
      <c r="M298" s="93"/>
      <c r="N298" s="187" t="s">
        <v>239</v>
      </c>
      <c r="O298" s="179">
        <v>296</v>
      </c>
      <c r="P298" s="180" t="s">
        <v>239</v>
      </c>
      <c r="AL298" s="179">
        <v>273</v>
      </c>
      <c r="AM298" s="180">
        <v>0</v>
      </c>
      <c r="AN298" s="179" t="s">
        <v>239</v>
      </c>
      <c r="AO298" s="179">
        <v>273</v>
      </c>
    </row>
    <row r="299" spans="1:41" x14ac:dyDescent="0.2">
      <c r="A299" s="93" t="s">
        <v>239</v>
      </c>
      <c r="B299" s="93" t="s">
        <v>239</v>
      </c>
      <c r="C299" s="93" t="s">
        <v>239</v>
      </c>
      <c r="D299" s="93" t="s">
        <v>239</v>
      </c>
      <c r="E299" s="93" t="s">
        <v>239</v>
      </c>
      <c r="F299" s="93" t="s">
        <v>239</v>
      </c>
      <c r="G299" s="93"/>
      <c r="H299" s="93" t="s">
        <v>239</v>
      </c>
      <c r="I299" s="93" t="s">
        <v>239</v>
      </c>
      <c r="J299" s="93" t="s">
        <v>239</v>
      </c>
      <c r="K299" s="93"/>
      <c r="L299" s="93"/>
      <c r="M299" s="93"/>
      <c r="N299" s="187" t="s">
        <v>239</v>
      </c>
      <c r="O299" s="179">
        <v>297</v>
      </c>
      <c r="P299" s="180" t="s">
        <v>239</v>
      </c>
      <c r="AL299" s="180">
        <v>274</v>
      </c>
      <c r="AM299" s="180">
        <v>0</v>
      </c>
      <c r="AN299" s="179" t="s">
        <v>239</v>
      </c>
      <c r="AO299" s="180">
        <v>274</v>
      </c>
    </row>
    <row r="300" spans="1:41" x14ac:dyDescent="0.2">
      <c r="A300" s="93" t="s">
        <v>239</v>
      </c>
      <c r="B300" s="93" t="s">
        <v>239</v>
      </c>
      <c r="C300" s="93" t="s">
        <v>239</v>
      </c>
      <c r="D300" s="93" t="s">
        <v>239</v>
      </c>
      <c r="E300" s="93" t="s">
        <v>239</v>
      </c>
      <c r="F300" s="93" t="s">
        <v>239</v>
      </c>
      <c r="G300" s="93"/>
      <c r="H300" s="93" t="s">
        <v>239</v>
      </c>
      <c r="I300" s="93" t="s">
        <v>239</v>
      </c>
      <c r="J300" s="93" t="s">
        <v>239</v>
      </c>
      <c r="K300" s="93"/>
      <c r="L300" s="93"/>
      <c r="M300" s="93"/>
      <c r="N300" s="187" t="s">
        <v>239</v>
      </c>
      <c r="O300" s="179">
        <v>298</v>
      </c>
      <c r="P300" s="180" t="s">
        <v>239</v>
      </c>
      <c r="AL300" s="179">
        <v>275</v>
      </c>
      <c r="AM300" s="180">
        <v>0</v>
      </c>
      <c r="AN300" s="179" t="s">
        <v>239</v>
      </c>
      <c r="AO300" s="179">
        <v>275</v>
      </c>
    </row>
    <row r="301" spans="1:41" x14ac:dyDescent="0.2">
      <c r="A301" s="93" t="s">
        <v>239</v>
      </c>
      <c r="B301" s="93" t="s">
        <v>239</v>
      </c>
      <c r="C301" s="93" t="s">
        <v>239</v>
      </c>
      <c r="D301" s="93" t="s">
        <v>239</v>
      </c>
      <c r="E301" s="93" t="s">
        <v>239</v>
      </c>
      <c r="F301" s="93" t="s">
        <v>239</v>
      </c>
      <c r="G301" s="93"/>
      <c r="H301" s="93" t="s">
        <v>239</v>
      </c>
      <c r="I301" s="93" t="s">
        <v>239</v>
      </c>
      <c r="J301" s="93" t="s">
        <v>239</v>
      </c>
      <c r="K301" s="93"/>
      <c r="L301" s="93"/>
      <c r="M301" s="93"/>
      <c r="N301" s="187" t="s">
        <v>239</v>
      </c>
      <c r="O301" s="179">
        <v>299</v>
      </c>
      <c r="P301" s="180" t="s">
        <v>239</v>
      </c>
      <c r="AL301" s="179">
        <v>276</v>
      </c>
      <c r="AM301" s="180">
        <v>0</v>
      </c>
      <c r="AN301" s="179" t="s">
        <v>239</v>
      </c>
      <c r="AO301" s="179">
        <v>276</v>
      </c>
    </row>
    <row r="302" spans="1:41" x14ac:dyDescent="0.2">
      <c r="A302" s="93" t="s">
        <v>239</v>
      </c>
      <c r="B302" s="93" t="s">
        <v>239</v>
      </c>
      <c r="C302" s="93" t="s">
        <v>239</v>
      </c>
      <c r="D302" s="93" t="s">
        <v>239</v>
      </c>
      <c r="E302" s="93" t="s">
        <v>239</v>
      </c>
      <c r="F302" s="93" t="s">
        <v>239</v>
      </c>
      <c r="G302" s="93"/>
      <c r="H302" s="93" t="s">
        <v>239</v>
      </c>
      <c r="I302" s="93" t="s">
        <v>239</v>
      </c>
      <c r="J302" s="93" t="s">
        <v>239</v>
      </c>
      <c r="K302" s="93"/>
      <c r="L302" s="93"/>
      <c r="M302" s="93"/>
      <c r="N302" s="187" t="s">
        <v>239</v>
      </c>
      <c r="O302" s="179">
        <v>300</v>
      </c>
      <c r="P302" s="180" t="s">
        <v>239</v>
      </c>
      <c r="AL302" s="180">
        <v>277</v>
      </c>
      <c r="AM302" s="180">
        <v>0</v>
      </c>
      <c r="AN302" s="179" t="s">
        <v>239</v>
      </c>
      <c r="AO302" s="180">
        <v>277</v>
      </c>
    </row>
    <row r="303" spans="1:41" x14ac:dyDescent="0.2">
      <c r="A303" s="93" t="s">
        <v>239</v>
      </c>
      <c r="B303" s="93" t="s">
        <v>239</v>
      </c>
      <c r="C303" s="93" t="s">
        <v>239</v>
      </c>
      <c r="D303" s="93" t="s">
        <v>239</v>
      </c>
      <c r="E303" s="93" t="s">
        <v>239</v>
      </c>
      <c r="F303" s="93" t="s">
        <v>239</v>
      </c>
      <c r="G303" s="93"/>
      <c r="H303" s="93" t="s">
        <v>239</v>
      </c>
      <c r="I303" s="93" t="s">
        <v>239</v>
      </c>
      <c r="J303" s="93" t="s">
        <v>239</v>
      </c>
      <c r="K303" s="93"/>
      <c r="L303" s="93"/>
      <c r="M303" s="93"/>
      <c r="N303" s="187" t="s">
        <v>239</v>
      </c>
      <c r="O303" s="179">
        <v>301</v>
      </c>
      <c r="P303" s="180" t="s">
        <v>239</v>
      </c>
      <c r="AL303" s="179">
        <v>278</v>
      </c>
      <c r="AM303" s="180">
        <v>0</v>
      </c>
      <c r="AN303" s="179" t="s">
        <v>239</v>
      </c>
      <c r="AO303" s="179">
        <v>278</v>
      </c>
    </row>
    <row r="304" spans="1:41" x14ac:dyDescent="0.2">
      <c r="A304" s="93" t="s">
        <v>239</v>
      </c>
      <c r="B304" s="93" t="s">
        <v>239</v>
      </c>
      <c r="C304" s="93" t="s">
        <v>239</v>
      </c>
      <c r="D304" s="93" t="s">
        <v>239</v>
      </c>
      <c r="E304" s="93" t="s">
        <v>239</v>
      </c>
      <c r="F304" s="93" t="s">
        <v>239</v>
      </c>
      <c r="G304" s="93"/>
      <c r="H304" s="93" t="s">
        <v>239</v>
      </c>
      <c r="I304" s="93" t="s">
        <v>239</v>
      </c>
      <c r="J304" s="93" t="s">
        <v>239</v>
      </c>
      <c r="K304" s="93"/>
      <c r="L304" s="93"/>
      <c r="M304" s="93"/>
      <c r="N304" s="187" t="s">
        <v>239</v>
      </c>
      <c r="O304" s="179">
        <v>302</v>
      </c>
      <c r="P304" s="180" t="s">
        <v>239</v>
      </c>
      <c r="AL304" s="179">
        <v>279</v>
      </c>
      <c r="AM304" s="180">
        <v>0</v>
      </c>
      <c r="AN304" s="179" t="s">
        <v>239</v>
      </c>
      <c r="AO304" s="179">
        <v>279</v>
      </c>
    </row>
    <row r="305" spans="1:41" x14ac:dyDescent="0.2">
      <c r="A305" s="93" t="s">
        <v>239</v>
      </c>
      <c r="B305" s="93" t="s">
        <v>239</v>
      </c>
      <c r="C305" s="93" t="s">
        <v>239</v>
      </c>
      <c r="D305" s="93" t="s">
        <v>239</v>
      </c>
      <c r="E305" s="93" t="s">
        <v>239</v>
      </c>
      <c r="F305" s="93" t="s">
        <v>239</v>
      </c>
      <c r="G305" s="93"/>
      <c r="H305" s="93" t="s">
        <v>239</v>
      </c>
      <c r="I305" s="93" t="s">
        <v>239</v>
      </c>
      <c r="J305" s="93" t="s">
        <v>239</v>
      </c>
      <c r="K305" s="93"/>
      <c r="L305" s="93"/>
      <c r="M305" s="93"/>
      <c r="N305" s="187" t="s">
        <v>239</v>
      </c>
      <c r="O305" s="179">
        <v>303</v>
      </c>
      <c r="P305" s="180" t="s">
        <v>239</v>
      </c>
      <c r="AL305" s="180">
        <v>280</v>
      </c>
      <c r="AM305" s="180">
        <v>0</v>
      </c>
      <c r="AN305" s="179" t="s">
        <v>239</v>
      </c>
      <c r="AO305" s="180">
        <v>280</v>
      </c>
    </row>
    <row r="306" spans="1:41" x14ac:dyDescent="0.2">
      <c r="A306" s="93" t="s">
        <v>239</v>
      </c>
      <c r="B306" s="93" t="s">
        <v>239</v>
      </c>
      <c r="C306" s="93" t="s">
        <v>239</v>
      </c>
      <c r="D306" s="93" t="s">
        <v>239</v>
      </c>
      <c r="E306" s="93" t="s">
        <v>239</v>
      </c>
      <c r="F306" s="93" t="s">
        <v>239</v>
      </c>
      <c r="G306" s="93"/>
      <c r="H306" s="93" t="s">
        <v>239</v>
      </c>
      <c r="I306" s="93" t="s">
        <v>239</v>
      </c>
      <c r="J306" s="93" t="s">
        <v>239</v>
      </c>
      <c r="K306" s="93"/>
      <c r="L306" s="93"/>
      <c r="M306" s="93"/>
      <c r="N306" s="187" t="s">
        <v>239</v>
      </c>
      <c r="O306" s="179">
        <v>304</v>
      </c>
      <c r="P306" s="180" t="s">
        <v>239</v>
      </c>
      <c r="AL306" s="179">
        <v>281</v>
      </c>
      <c r="AM306" s="180">
        <v>0</v>
      </c>
      <c r="AN306" s="179" t="s">
        <v>239</v>
      </c>
      <c r="AO306" s="179">
        <v>281</v>
      </c>
    </row>
    <row r="307" spans="1:41" x14ac:dyDescent="0.2">
      <c r="A307" s="93" t="s">
        <v>239</v>
      </c>
      <c r="B307" s="93" t="s">
        <v>239</v>
      </c>
      <c r="C307" s="93" t="s">
        <v>239</v>
      </c>
      <c r="D307" s="93" t="s">
        <v>239</v>
      </c>
      <c r="E307" s="93" t="s">
        <v>239</v>
      </c>
      <c r="F307" s="93" t="s">
        <v>239</v>
      </c>
      <c r="G307" s="93"/>
      <c r="H307" s="93" t="s">
        <v>239</v>
      </c>
      <c r="I307" s="93" t="s">
        <v>239</v>
      </c>
      <c r="J307" s="93" t="s">
        <v>239</v>
      </c>
      <c r="K307" s="93"/>
      <c r="L307" s="93"/>
      <c r="M307" s="93"/>
      <c r="N307" s="187" t="s">
        <v>239</v>
      </c>
      <c r="O307" s="179">
        <v>305</v>
      </c>
      <c r="P307" s="180" t="s">
        <v>239</v>
      </c>
      <c r="AL307" s="179">
        <v>282</v>
      </c>
      <c r="AM307" s="180">
        <v>0</v>
      </c>
      <c r="AN307" s="179" t="s">
        <v>239</v>
      </c>
      <c r="AO307" s="179">
        <v>282</v>
      </c>
    </row>
    <row r="308" spans="1:41" x14ac:dyDescent="0.2">
      <c r="A308" s="93" t="s">
        <v>239</v>
      </c>
      <c r="B308" s="93" t="s">
        <v>239</v>
      </c>
      <c r="C308" s="93" t="s">
        <v>239</v>
      </c>
      <c r="D308" s="93" t="s">
        <v>239</v>
      </c>
      <c r="E308" s="93" t="s">
        <v>239</v>
      </c>
      <c r="F308" s="93" t="s">
        <v>239</v>
      </c>
      <c r="G308" s="93"/>
      <c r="H308" s="93" t="s">
        <v>239</v>
      </c>
      <c r="I308" s="93" t="s">
        <v>239</v>
      </c>
      <c r="J308" s="93" t="s">
        <v>239</v>
      </c>
      <c r="K308" s="93"/>
      <c r="L308" s="93"/>
      <c r="M308" s="93"/>
      <c r="N308" s="187" t="s">
        <v>239</v>
      </c>
      <c r="O308" s="179">
        <v>306</v>
      </c>
      <c r="P308" s="180" t="s">
        <v>239</v>
      </c>
      <c r="AL308" s="180">
        <v>283</v>
      </c>
      <c r="AM308" s="180">
        <v>0</v>
      </c>
      <c r="AN308" s="179" t="s">
        <v>239</v>
      </c>
      <c r="AO308" s="180">
        <v>283</v>
      </c>
    </row>
    <row r="309" spans="1:41" x14ac:dyDescent="0.2">
      <c r="A309" s="93" t="s">
        <v>239</v>
      </c>
      <c r="B309" s="93" t="s">
        <v>239</v>
      </c>
      <c r="C309" s="93" t="s">
        <v>239</v>
      </c>
      <c r="D309" s="93" t="s">
        <v>239</v>
      </c>
      <c r="E309" s="93" t="s">
        <v>239</v>
      </c>
      <c r="F309" s="93" t="s">
        <v>239</v>
      </c>
      <c r="G309" s="93"/>
      <c r="H309" s="93" t="s">
        <v>239</v>
      </c>
      <c r="I309" s="93" t="s">
        <v>239</v>
      </c>
      <c r="J309" s="93" t="s">
        <v>239</v>
      </c>
      <c r="K309" s="93"/>
      <c r="L309" s="93"/>
      <c r="M309" s="93"/>
      <c r="N309" s="187" t="s">
        <v>239</v>
      </c>
      <c r="O309" s="179">
        <v>307</v>
      </c>
      <c r="P309" s="180" t="s">
        <v>239</v>
      </c>
      <c r="AL309" s="179">
        <v>284</v>
      </c>
      <c r="AM309" s="180">
        <v>0</v>
      </c>
      <c r="AN309" s="179" t="s">
        <v>239</v>
      </c>
      <c r="AO309" s="179">
        <v>284</v>
      </c>
    </row>
    <row r="310" spans="1:41" x14ac:dyDescent="0.2">
      <c r="A310" s="93" t="s">
        <v>239</v>
      </c>
      <c r="B310" s="93" t="s">
        <v>239</v>
      </c>
      <c r="C310" s="93" t="s">
        <v>239</v>
      </c>
      <c r="D310" s="93" t="s">
        <v>239</v>
      </c>
      <c r="E310" s="93" t="s">
        <v>239</v>
      </c>
      <c r="F310" s="93" t="s">
        <v>239</v>
      </c>
      <c r="G310" s="93"/>
      <c r="H310" s="93" t="s">
        <v>239</v>
      </c>
      <c r="I310" s="93" t="s">
        <v>239</v>
      </c>
      <c r="J310" s="93" t="s">
        <v>239</v>
      </c>
      <c r="K310" s="93"/>
      <c r="L310" s="93"/>
      <c r="M310" s="93"/>
      <c r="N310" s="187" t="s">
        <v>239</v>
      </c>
      <c r="O310" s="179">
        <v>308</v>
      </c>
      <c r="P310" s="180" t="s">
        <v>239</v>
      </c>
      <c r="AL310" s="179">
        <v>285</v>
      </c>
      <c r="AM310" s="180">
        <v>0</v>
      </c>
      <c r="AN310" s="179" t="s">
        <v>239</v>
      </c>
      <c r="AO310" s="179">
        <v>285</v>
      </c>
    </row>
    <row r="311" spans="1:41" x14ac:dyDescent="0.2">
      <c r="A311" s="93" t="s">
        <v>239</v>
      </c>
      <c r="B311" s="93" t="s">
        <v>239</v>
      </c>
      <c r="C311" s="93" t="s">
        <v>239</v>
      </c>
      <c r="D311" s="93" t="s">
        <v>239</v>
      </c>
      <c r="E311" s="93" t="s">
        <v>239</v>
      </c>
      <c r="F311" s="93" t="s">
        <v>239</v>
      </c>
      <c r="G311" s="93"/>
      <c r="H311" s="93" t="s">
        <v>239</v>
      </c>
      <c r="I311" s="93" t="s">
        <v>239</v>
      </c>
      <c r="J311" s="93" t="s">
        <v>239</v>
      </c>
      <c r="K311" s="93"/>
      <c r="L311" s="93"/>
      <c r="M311" s="93"/>
      <c r="N311" s="187" t="s">
        <v>239</v>
      </c>
      <c r="O311" s="179">
        <v>309</v>
      </c>
      <c r="P311" s="180" t="s">
        <v>239</v>
      </c>
      <c r="AL311" s="180">
        <v>286</v>
      </c>
      <c r="AM311" s="180">
        <v>0</v>
      </c>
      <c r="AN311" s="179" t="s">
        <v>239</v>
      </c>
      <c r="AO311" s="180">
        <v>286</v>
      </c>
    </row>
    <row r="312" spans="1:41" x14ac:dyDescent="0.2">
      <c r="A312" s="93" t="s">
        <v>239</v>
      </c>
      <c r="B312" s="93" t="s">
        <v>239</v>
      </c>
      <c r="C312" s="93" t="s">
        <v>239</v>
      </c>
      <c r="D312" s="93" t="s">
        <v>239</v>
      </c>
      <c r="E312" s="93" t="s">
        <v>239</v>
      </c>
      <c r="F312" s="93" t="s">
        <v>239</v>
      </c>
      <c r="G312" s="93"/>
      <c r="H312" s="93" t="s">
        <v>239</v>
      </c>
      <c r="I312" s="93" t="s">
        <v>239</v>
      </c>
      <c r="J312" s="93" t="s">
        <v>239</v>
      </c>
      <c r="K312" s="93"/>
      <c r="L312" s="93"/>
      <c r="M312" s="93"/>
      <c r="N312" s="187" t="s">
        <v>239</v>
      </c>
      <c r="O312" s="179">
        <v>310</v>
      </c>
      <c r="P312" s="180" t="s">
        <v>239</v>
      </c>
      <c r="AL312" s="179">
        <v>287</v>
      </c>
      <c r="AM312" s="180">
        <v>0</v>
      </c>
      <c r="AN312" s="179" t="s">
        <v>239</v>
      </c>
      <c r="AO312" s="179">
        <v>287</v>
      </c>
    </row>
    <row r="313" spans="1:41" x14ac:dyDescent="0.2">
      <c r="A313" s="93" t="s">
        <v>239</v>
      </c>
      <c r="B313" s="93" t="s">
        <v>239</v>
      </c>
      <c r="C313" s="93" t="s">
        <v>239</v>
      </c>
      <c r="D313" s="93" t="s">
        <v>239</v>
      </c>
      <c r="E313" s="93" t="s">
        <v>239</v>
      </c>
      <c r="F313" s="93" t="s">
        <v>239</v>
      </c>
      <c r="G313" s="93"/>
      <c r="H313" s="93" t="s">
        <v>239</v>
      </c>
      <c r="I313" s="93" t="s">
        <v>239</v>
      </c>
      <c r="J313" s="93" t="s">
        <v>239</v>
      </c>
      <c r="K313" s="93"/>
      <c r="L313" s="93"/>
      <c r="M313" s="93"/>
      <c r="N313" s="187" t="s">
        <v>239</v>
      </c>
      <c r="O313" s="179">
        <v>311</v>
      </c>
      <c r="P313" s="180" t="s">
        <v>239</v>
      </c>
      <c r="AL313" s="179">
        <v>288</v>
      </c>
      <c r="AM313" s="180">
        <v>0</v>
      </c>
      <c r="AN313" s="179" t="s">
        <v>239</v>
      </c>
      <c r="AO313" s="179">
        <v>288</v>
      </c>
    </row>
    <row r="314" spans="1:41" x14ac:dyDescent="0.2">
      <c r="A314" s="93" t="s">
        <v>239</v>
      </c>
      <c r="B314" s="93" t="s">
        <v>239</v>
      </c>
      <c r="C314" s="93" t="s">
        <v>239</v>
      </c>
      <c r="D314" s="93" t="s">
        <v>239</v>
      </c>
      <c r="E314" s="93" t="s">
        <v>239</v>
      </c>
      <c r="F314" s="93" t="s">
        <v>239</v>
      </c>
      <c r="G314" s="93"/>
      <c r="H314" s="93" t="s">
        <v>239</v>
      </c>
      <c r="I314" s="93" t="s">
        <v>239</v>
      </c>
      <c r="J314" s="93" t="s">
        <v>239</v>
      </c>
      <c r="K314" s="93"/>
      <c r="L314" s="93"/>
      <c r="M314" s="93"/>
      <c r="N314" s="187" t="s">
        <v>239</v>
      </c>
      <c r="O314" s="179">
        <v>312</v>
      </c>
      <c r="P314" s="180" t="s">
        <v>239</v>
      </c>
      <c r="AL314" s="180">
        <v>289</v>
      </c>
      <c r="AM314" s="180">
        <v>0</v>
      </c>
      <c r="AN314" s="179" t="s">
        <v>239</v>
      </c>
      <c r="AO314" s="180">
        <v>289</v>
      </c>
    </row>
    <row r="315" spans="1:41" x14ac:dyDescent="0.2">
      <c r="A315" s="93" t="s">
        <v>239</v>
      </c>
      <c r="B315" s="93" t="s">
        <v>239</v>
      </c>
      <c r="C315" s="93" t="s">
        <v>239</v>
      </c>
      <c r="D315" s="93" t="s">
        <v>239</v>
      </c>
      <c r="E315" s="93" t="s">
        <v>239</v>
      </c>
      <c r="F315" s="93" t="s">
        <v>239</v>
      </c>
      <c r="G315" s="93"/>
      <c r="H315" s="93" t="s">
        <v>239</v>
      </c>
      <c r="I315" s="93" t="s">
        <v>239</v>
      </c>
      <c r="J315" s="93" t="s">
        <v>239</v>
      </c>
      <c r="K315" s="93"/>
      <c r="L315" s="93"/>
      <c r="M315" s="93"/>
      <c r="N315" s="187" t="s">
        <v>239</v>
      </c>
      <c r="O315" s="179">
        <v>313</v>
      </c>
      <c r="P315" s="180" t="s">
        <v>239</v>
      </c>
      <c r="AL315" s="179">
        <v>290</v>
      </c>
      <c r="AM315" s="180">
        <v>0</v>
      </c>
      <c r="AN315" s="179" t="s">
        <v>239</v>
      </c>
      <c r="AO315" s="179">
        <v>290</v>
      </c>
    </row>
    <row r="316" spans="1:41" x14ac:dyDescent="0.2">
      <c r="A316" s="93" t="s">
        <v>239</v>
      </c>
      <c r="B316" s="93" t="s">
        <v>239</v>
      </c>
      <c r="C316" s="93" t="s">
        <v>239</v>
      </c>
      <c r="D316" s="93" t="s">
        <v>239</v>
      </c>
      <c r="E316" s="93" t="s">
        <v>239</v>
      </c>
      <c r="F316" s="93" t="s">
        <v>239</v>
      </c>
      <c r="G316" s="93"/>
      <c r="H316" s="93" t="s">
        <v>239</v>
      </c>
      <c r="I316" s="93" t="s">
        <v>239</v>
      </c>
      <c r="J316" s="93" t="s">
        <v>239</v>
      </c>
      <c r="K316" s="93"/>
      <c r="L316" s="93"/>
      <c r="M316" s="93"/>
      <c r="N316" s="187" t="s">
        <v>239</v>
      </c>
      <c r="O316" s="179">
        <v>314</v>
      </c>
      <c r="P316" s="180" t="s">
        <v>239</v>
      </c>
      <c r="AL316" s="179">
        <v>291</v>
      </c>
      <c r="AM316" s="180">
        <v>0</v>
      </c>
      <c r="AN316" s="179" t="s">
        <v>239</v>
      </c>
      <c r="AO316" s="179">
        <v>291</v>
      </c>
    </row>
    <row r="317" spans="1:41" x14ac:dyDescent="0.2">
      <c r="A317" s="93" t="s">
        <v>239</v>
      </c>
      <c r="B317" s="93" t="s">
        <v>239</v>
      </c>
      <c r="C317" s="93" t="s">
        <v>239</v>
      </c>
      <c r="D317" s="93" t="s">
        <v>239</v>
      </c>
      <c r="E317" s="93" t="s">
        <v>239</v>
      </c>
      <c r="F317" s="93" t="s">
        <v>239</v>
      </c>
      <c r="G317" s="93"/>
      <c r="H317" s="93" t="s">
        <v>239</v>
      </c>
      <c r="I317" s="93" t="s">
        <v>239</v>
      </c>
      <c r="J317" s="93" t="s">
        <v>239</v>
      </c>
      <c r="K317" s="93"/>
      <c r="L317" s="93"/>
      <c r="M317" s="93"/>
      <c r="N317" s="187" t="s">
        <v>239</v>
      </c>
      <c r="O317" s="179">
        <v>315</v>
      </c>
      <c r="P317" s="180" t="s">
        <v>239</v>
      </c>
      <c r="AL317" s="180">
        <v>292</v>
      </c>
      <c r="AM317" s="180">
        <v>0</v>
      </c>
      <c r="AN317" s="179" t="s">
        <v>239</v>
      </c>
      <c r="AO317" s="180">
        <v>292</v>
      </c>
    </row>
    <row r="318" spans="1:41" x14ac:dyDescent="0.2">
      <c r="A318" s="93" t="s">
        <v>239</v>
      </c>
      <c r="B318" s="93" t="s">
        <v>239</v>
      </c>
      <c r="C318" s="93" t="s">
        <v>239</v>
      </c>
      <c r="D318" s="93" t="s">
        <v>239</v>
      </c>
      <c r="E318" s="93" t="s">
        <v>239</v>
      </c>
      <c r="F318" s="93" t="s">
        <v>239</v>
      </c>
      <c r="G318" s="93"/>
      <c r="H318" s="93" t="s">
        <v>239</v>
      </c>
      <c r="I318" s="93" t="s">
        <v>239</v>
      </c>
      <c r="J318" s="93" t="s">
        <v>239</v>
      </c>
      <c r="K318" s="93"/>
      <c r="L318" s="93"/>
      <c r="M318" s="93"/>
      <c r="N318" s="187" t="s">
        <v>239</v>
      </c>
      <c r="O318" s="179">
        <v>316</v>
      </c>
      <c r="P318" s="180" t="s">
        <v>239</v>
      </c>
      <c r="AL318" s="179">
        <v>293</v>
      </c>
      <c r="AM318" s="180">
        <v>0</v>
      </c>
      <c r="AN318" s="179" t="s">
        <v>239</v>
      </c>
      <c r="AO318" s="179">
        <v>293</v>
      </c>
    </row>
    <row r="319" spans="1:41" x14ac:dyDescent="0.2">
      <c r="A319" s="93" t="s">
        <v>239</v>
      </c>
      <c r="B319" s="93" t="s">
        <v>239</v>
      </c>
      <c r="C319" s="93" t="s">
        <v>239</v>
      </c>
      <c r="D319" s="93" t="s">
        <v>239</v>
      </c>
      <c r="E319" s="93" t="s">
        <v>239</v>
      </c>
      <c r="F319" s="93" t="s">
        <v>239</v>
      </c>
      <c r="G319" s="93"/>
      <c r="H319" s="93" t="s">
        <v>239</v>
      </c>
      <c r="I319" s="93" t="s">
        <v>239</v>
      </c>
      <c r="J319" s="93" t="s">
        <v>239</v>
      </c>
      <c r="K319" s="93"/>
      <c r="L319" s="93"/>
      <c r="M319" s="93"/>
      <c r="N319" s="187" t="s">
        <v>239</v>
      </c>
      <c r="O319" s="179">
        <v>317</v>
      </c>
      <c r="P319" s="180" t="s">
        <v>239</v>
      </c>
      <c r="AL319" s="179">
        <v>294</v>
      </c>
      <c r="AM319" s="180">
        <v>0</v>
      </c>
      <c r="AN319" s="179" t="s">
        <v>239</v>
      </c>
      <c r="AO319" s="179">
        <v>294</v>
      </c>
    </row>
    <row r="320" spans="1:41" x14ac:dyDescent="0.2">
      <c r="A320" s="93" t="s">
        <v>239</v>
      </c>
      <c r="B320" s="93" t="s">
        <v>239</v>
      </c>
      <c r="C320" s="93" t="s">
        <v>239</v>
      </c>
      <c r="D320" s="93" t="s">
        <v>239</v>
      </c>
      <c r="E320" s="93" t="s">
        <v>239</v>
      </c>
      <c r="F320" s="93" t="s">
        <v>239</v>
      </c>
      <c r="G320" s="93"/>
      <c r="H320" s="93" t="s">
        <v>239</v>
      </c>
      <c r="I320" s="93" t="s">
        <v>239</v>
      </c>
      <c r="J320" s="93" t="s">
        <v>239</v>
      </c>
      <c r="K320" s="93"/>
      <c r="L320" s="93"/>
      <c r="M320" s="93"/>
      <c r="N320" s="187" t="s">
        <v>239</v>
      </c>
      <c r="O320" s="179">
        <v>318</v>
      </c>
      <c r="P320" s="180" t="s">
        <v>239</v>
      </c>
      <c r="AL320" s="180">
        <v>295</v>
      </c>
      <c r="AM320" s="180">
        <v>0</v>
      </c>
      <c r="AN320" s="179" t="s">
        <v>239</v>
      </c>
      <c r="AO320" s="180">
        <v>295</v>
      </c>
    </row>
    <row r="321" spans="1:41" x14ac:dyDescent="0.2">
      <c r="A321" s="93" t="s">
        <v>239</v>
      </c>
      <c r="B321" s="93" t="s">
        <v>239</v>
      </c>
      <c r="C321" s="93" t="s">
        <v>239</v>
      </c>
      <c r="D321" s="93" t="s">
        <v>239</v>
      </c>
      <c r="E321" s="93" t="s">
        <v>239</v>
      </c>
      <c r="F321" s="93" t="s">
        <v>239</v>
      </c>
      <c r="G321" s="93"/>
      <c r="H321" s="93" t="s">
        <v>239</v>
      </c>
      <c r="I321" s="93" t="s">
        <v>239</v>
      </c>
      <c r="J321" s="93" t="s">
        <v>239</v>
      </c>
      <c r="K321" s="93"/>
      <c r="L321" s="93"/>
      <c r="M321" s="93"/>
      <c r="N321" s="187" t="s">
        <v>239</v>
      </c>
      <c r="O321" s="179">
        <v>319</v>
      </c>
      <c r="P321" s="180" t="s">
        <v>239</v>
      </c>
      <c r="AL321" s="179">
        <v>296</v>
      </c>
      <c r="AM321" s="180">
        <v>0</v>
      </c>
      <c r="AN321" s="179" t="s">
        <v>239</v>
      </c>
      <c r="AO321" s="179">
        <v>296</v>
      </c>
    </row>
    <row r="322" spans="1:41" x14ac:dyDescent="0.2">
      <c r="A322" s="93" t="s">
        <v>239</v>
      </c>
      <c r="B322" s="93" t="s">
        <v>239</v>
      </c>
      <c r="C322" s="93" t="s">
        <v>239</v>
      </c>
      <c r="D322" s="93" t="s">
        <v>239</v>
      </c>
      <c r="E322" s="93" t="s">
        <v>239</v>
      </c>
      <c r="F322" s="93" t="s">
        <v>239</v>
      </c>
      <c r="G322" s="93"/>
      <c r="H322" s="93" t="s">
        <v>239</v>
      </c>
      <c r="I322" s="93" t="s">
        <v>239</v>
      </c>
      <c r="J322" s="93" t="s">
        <v>239</v>
      </c>
      <c r="K322" s="93"/>
      <c r="L322" s="93"/>
      <c r="M322" s="93"/>
      <c r="N322" s="187" t="s">
        <v>239</v>
      </c>
      <c r="O322" s="179">
        <v>320</v>
      </c>
      <c r="P322" s="180" t="s">
        <v>239</v>
      </c>
      <c r="AL322" s="179">
        <v>297</v>
      </c>
      <c r="AM322" s="180">
        <v>0</v>
      </c>
      <c r="AN322" s="179" t="s">
        <v>239</v>
      </c>
      <c r="AO322" s="179">
        <v>297</v>
      </c>
    </row>
    <row r="323" spans="1:41" x14ac:dyDescent="0.2">
      <c r="A323" s="93" t="s">
        <v>239</v>
      </c>
      <c r="B323" s="93" t="s">
        <v>239</v>
      </c>
      <c r="C323" s="93" t="s">
        <v>239</v>
      </c>
      <c r="D323" s="93" t="s">
        <v>239</v>
      </c>
      <c r="E323" s="93" t="s">
        <v>239</v>
      </c>
      <c r="F323" s="93" t="s">
        <v>239</v>
      </c>
      <c r="G323" s="93"/>
      <c r="H323" s="93" t="s">
        <v>239</v>
      </c>
      <c r="I323" s="93" t="s">
        <v>239</v>
      </c>
      <c r="J323" s="93" t="s">
        <v>239</v>
      </c>
      <c r="K323" s="93"/>
      <c r="L323" s="93"/>
      <c r="M323" s="93"/>
      <c r="N323" s="187" t="s">
        <v>239</v>
      </c>
      <c r="O323" s="179">
        <v>321</v>
      </c>
      <c r="P323" s="180" t="s">
        <v>239</v>
      </c>
      <c r="AL323" s="180">
        <v>298</v>
      </c>
      <c r="AM323" s="180">
        <v>0</v>
      </c>
      <c r="AN323" s="179" t="s">
        <v>239</v>
      </c>
      <c r="AO323" s="180">
        <v>298</v>
      </c>
    </row>
    <row r="324" spans="1:41" x14ac:dyDescent="0.2">
      <c r="A324" s="93" t="s">
        <v>239</v>
      </c>
      <c r="B324" s="93" t="s">
        <v>239</v>
      </c>
      <c r="C324" s="93" t="s">
        <v>239</v>
      </c>
      <c r="D324" s="93" t="s">
        <v>239</v>
      </c>
      <c r="E324" s="93" t="s">
        <v>239</v>
      </c>
      <c r="F324" s="93" t="s">
        <v>239</v>
      </c>
      <c r="G324" s="93"/>
      <c r="H324" s="93" t="s">
        <v>239</v>
      </c>
      <c r="I324" s="93" t="s">
        <v>239</v>
      </c>
      <c r="J324" s="93" t="s">
        <v>239</v>
      </c>
      <c r="K324" s="93"/>
      <c r="L324" s="93"/>
      <c r="M324" s="93"/>
      <c r="N324" s="187" t="s">
        <v>239</v>
      </c>
      <c r="O324" s="179">
        <v>322</v>
      </c>
      <c r="P324" s="180" t="s">
        <v>239</v>
      </c>
      <c r="AL324" s="179">
        <v>299</v>
      </c>
      <c r="AM324" s="180">
        <v>0</v>
      </c>
      <c r="AN324" s="179" t="s">
        <v>239</v>
      </c>
      <c r="AO324" s="179">
        <v>299</v>
      </c>
    </row>
    <row r="325" spans="1:41" x14ac:dyDescent="0.2">
      <c r="A325" s="93" t="s">
        <v>239</v>
      </c>
      <c r="B325" s="93" t="s">
        <v>239</v>
      </c>
      <c r="C325" s="93" t="s">
        <v>239</v>
      </c>
      <c r="D325" s="93" t="s">
        <v>239</v>
      </c>
      <c r="E325" s="93" t="s">
        <v>239</v>
      </c>
      <c r="F325" s="93" t="s">
        <v>239</v>
      </c>
      <c r="G325" s="93"/>
      <c r="H325" s="93" t="s">
        <v>239</v>
      </c>
      <c r="I325" s="93" t="s">
        <v>239</v>
      </c>
      <c r="J325" s="93" t="s">
        <v>239</v>
      </c>
      <c r="K325" s="93"/>
      <c r="L325" s="93"/>
      <c r="M325" s="93"/>
      <c r="N325" s="187" t="s">
        <v>239</v>
      </c>
      <c r="O325" s="179">
        <v>323</v>
      </c>
      <c r="P325" s="180" t="s">
        <v>239</v>
      </c>
      <c r="AL325" s="179">
        <v>300</v>
      </c>
      <c r="AM325" s="180">
        <v>0</v>
      </c>
      <c r="AN325" s="179" t="s">
        <v>239</v>
      </c>
      <c r="AO325" s="179">
        <v>300</v>
      </c>
    </row>
    <row r="326" spans="1:41" x14ac:dyDescent="0.2">
      <c r="A326" s="93" t="s">
        <v>239</v>
      </c>
      <c r="B326" s="93" t="s">
        <v>239</v>
      </c>
      <c r="C326" s="93" t="s">
        <v>239</v>
      </c>
      <c r="D326" s="93" t="s">
        <v>239</v>
      </c>
      <c r="E326" s="93" t="s">
        <v>239</v>
      </c>
      <c r="F326" s="93" t="s">
        <v>239</v>
      </c>
      <c r="G326" s="93"/>
      <c r="H326" s="93" t="s">
        <v>239</v>
      </c>
      <c r="I326" s="93" t="s">
        <v>239</v>
      </c>
      <c r="J326" s="93" t="s">
        <v>239</v>
      </c>
      <c r="K326" s="93"/>
      <c r="L326" s="93"/>
      <c r="M326" s="93"/>
      <c r="N326" s="187" t="s">
        <v>239</v>
      </c>
      <c r="O326" s="179">
        <v>324</v>
      </c>
      <c r="P326" s="180" t="s">
        <v>239</v>
      </c>
      <c r="AL326" s="180">
        <v>301</v>
      </c>
      <c r="AM326" s="180">
        <v>0</v>
      </c>
      <c r="AN326" s="179" t="s">
        <v>239</v>
      </c>
      <c r="AO326" s="180">
        <v>301</v>
      </c>
    </row>
    <row r="327" spans="1:41" x14ac:dyDescent="0.2">
      <c r="A327" s="93" t="s">
        <v>239</v>
      </c>
      <c r="B327" s="93" t="s">
        <v>239</v>
      </c>
      <c r="C327" s="93" t="s">
        <v>239</v>
      </c>
      <c r="D327" s="93" t="s">
        <v>239</v>
      </c>
      <c r="E327" s="93" t="s">
        <v>239</v>
      </c>
      <c r="F327" s="93" t="s">
        <v>239</v>
      </c>
      <c r="G327" s="93"/>
      <c r="H327" s="93" t="s">
        <v>239</v>
      </c>
      <c r="I327" s="93" t="s">
        <v>239</v>
      </c>
      <c r="J327" s="93" t="s">
        <v>239</v>
      </c>
      <c r="K327" s="93"/>
      <c r="L327" s="93"/>
      <c r="M327" s="93"/>
      <c r="N327" s="187" t="s">
        <v>239</v>
      </c>
      <c r="O327" s="179">
        <v>325</v>
      </c>
      <c r="P327" s="180" t="s">
        <v>239</v>
      </c>
      <c r="AL327" s="179">
        <v>302</v>
      </c>
      <c r="AM327" s="180">
        <v>0</v>
      </c>
      <c r="AN327" s="179" t="s">
        <v>239</v>
      </c>
      <c r="AO327" s="179">
        <v>302</v>
      </c>
    </row>
    <row r="328" spans="1:41" x14ac:dyDescent="0.2">
      <c r="A328" s="93" t="s">
        <v>239</v>
      </c>
      <c r="B328" s="93" t="s">
        <v>239</v>
      </c>
      <c r="C328" s="93" t="s">
        <v>239</v>
      </c>
      <c r="D328" s="93" t="s">
        <v>239</v>
      </c>
      <c r="E328" s="93" t="s">
        <v>239</v>
      </c>
      <c r="F328" s="93" t="s">
        <v>239</v>
      </c>
      <c r="G328" s="93"/>
      <c r="H328" s="93" t="s">
        <v>239</v>
      </c>
      <c r="I328" s="93" t="s">
        <v>239</v>
      </c>
      <c r="J328" s="93" t="s">
        <v>239</v>
      </c>
      <c r="K328" s="93"/>
      <c r="L328" s="93"/>
      <c r="M328" s="93"/>
      <c r="N328" s="187" t="s">
        <v>239</v>
      </c>
      <c r="O328" s="179">
        <v>326</v>
      </c>
      <c r="P328" s="180" t="s">
        <v>239</v>
      </c>
      <c r="AL328" s="179">
        <v>303</v>
      </c>
      <c r="AM328" s="180">
        <v>0</v>
      </c>
      <c r="AN328" s="179" t="s">
        <v>239</v>
      </c>
      <c r="AO328" s="179">
        <v>303</v>
      </c>
    </row>
    <row r="329" spans="1:41" x14ac:dyDescent="0.2">
      <c r="A329" s="93" t="s">
        <v>239</v>
      </c>
      <c r="B329" s="93" t="s">
        <v>239</v>
      </c>
      <c r="C329" s="93" t="s">
        <v>239</v>
      </c>
      <c r="D329" s="93" t="s">
        <v>239</v>
      </c>
      <c r="E329" s="93" t="s">
        <v>239</v>
      </c>
      <c r="F329" s="93" t="s">
        <v>239</v>
      </c>
      <c r="G329" s="93"/>
      <c r="H329" s="93" t="s">
        <v>239</v>
      </c>
      <c r="I329" s="93" t="s">
        <v>239</v>
      </c>
      <c r="J329" s="93" t="s">
        <v>239</v>
      </c>
      <c r="K329" s="93"/>
      <c r="L329" s="93"/>
      <c r="M329" s="93"/>
      <c r="N329" s="187" t="s">
        <v>239</v>
      </c>
      <c r="O329" s="179">
        <v>327</v>
      </c>
      <c r="P329" s="180" t="s">
        <v>239</v>
      </c>
      <c r="AL329" s="180">
        <v>304</v>
      </c>
      <c r="AM329" s="180">
        <v>0</v>
      </c>
      <c r="AN329" s="179" t="s">
        <v>239</v>
      </c>
      <c r="AO329" s="180">
        <v>304</v>
      </c>
    </row>
    <row r="330" spans="1:41" x14ac:dyDescent="0.2">
      <c r="A330" s="93" t="s">
        <v>239</v>
      </c>
      <c r="B330" s="93" t="s">
        <v>239</v>
      </c>
      <c r="C330" s="93" t="s">
        <v>239</v>
      </c>
      <c r="D330" s="93" t="s">
        <v>239</v>
      </c>
      <c r="E330" s="93" t="s">
        <v>239</v>
      </c>
      <c r="F330" s="93" t="s">
        <v>239</v>
      </c>
      <c r="G330" s="93"/>
      <c r="H330" s="93" t="s">
        <v>239</v>
      </c>
      <c r="I330" s="93" t="s">
        <v>239</v>
      </c>
      <c r="J330" s="93" t="s">
        <v>239</v>
      </c>
      <c r="K330" s="93"/>
      <c r="L330" s="93"/>
      <c r="M330" s="93"/>
      <c r="N330" s="187" t="s">
        <v>239</v>
      </c>
      <c r="O330" s="179">
        <v>328</v>
      </c>
      <c r="P330" s="180" t="s">
        <v>239</v>
      </c>
      <c r="AL330" s="179">
        <v>305</v>
      </c>
      <c r="AM330" s="180">
        <v>0</v>
      </c>
      <c r="AN330" s="179" t="s">
        <v>239</v>
      </c>
      <c r="AO330" s="179">
        <v>305</v>
      </c>
    </row>
    <row r="331" spans="1:41" x14ac:dyDescent="0.2">
      <c r="A331" s="93" t="s">
        <v>239</v>
      </c>
      <c r="B331" s="93" t="s">
        <v>239</v>
      </c>
      <c r="C331" s="93" t="s">
        <v>239</v>
      </c>
      <c r="D331" s="93" t="s">
        <v>239</v>
      </c>
      <c r="E331" s="93" t="s">
        <v>239</v>
      </c>
      <c r="F331" s="93" t="s">
        <v>239</v>
      </c>
      <c r="G331" s="93"/>
      <c r="H331" s="93" t="s">
        <v>239</v>
      </c>
      <c r="I331" s="93" t="s">
        <v>239</v>
      </c>
      <c r="J331" s="93" t="s">
        <v>239</v>
      </c>
      <c r="K331" s="93"/>
      <c r="L331" s="93"/>
      <c r="M331" s="93"/>
      <c r="N331" s="187" t="s">
        <v>239</v>
      </c>
      <c r="O331" s="179">
        <v>329</v>
      </c>
      <c r="P331" s="180" t="s">
        <v>239</v>
      </c>
      <c r="AL331" s="179">
        <v>306</v>
      </c>
      <c r="AM331" s="180">
        <v>0</v>
      </c>
      <c r="AN331" s="179" t="s">
        <v>239</v>
      </c>
      <c r="AO331" s="179">
        <v>306</v>
      </c>
    </row>
    <row r="332" spans="1:41" x14ac:dyDescent="0.2">
      <c r="A332" s="93" t="s">
        <v>239</v>
      </c>
      <c r="B332" s="93" t="s">
        <v>239</v>
      </c>
      <c r="C332" s="93" t="s">
        <v>239</v>
      </c>
      <c r="D332" s="93" t="s">
        <v>239</v>
      </c>
      <c r="E332" s="93" t="s">
        <v>239</v>
      </c>
      <c r="F332" s="93" t="s">
        <v>239</v>
      </c>
      <c r="G332" s="93"/>
      <c r="H332" s="93" t="s">
        <v>239</v>
      </c>
      <c r="I332" s="93" t="s">
        <v>239</v>
      </c>
      <c r="J332" s="93" t="s">
        <v>239</v>
      </c>
      <c r="K332" s="93"/>
      <c r="L332" s="93"/>
      <c r="M332" s="93"/>
      <c r="N332" s="187" t="s">
        <v>239</v>
      </c>
      <c r="O332" s="179">
        <v>330</v>
      </c>
      <c r="P332" s="180" t="s">
        <v>239</v>
      </c>
      <c r="AL332" s="180">
        <v>307</v>
      </c>
      <c r="AM332" s="180">
        <v>0</v>
      </c>
      <c r="AN332" s="179" t="s">
        <v>239</v>
      </c>
      <c r="AO332" s="180">
        <v>307</v>
      </c>
    </row>
    <row r="333" spans="1:41" x14ac:dyDescent="0.2">
      <c r="A333" s="93" t="s">
        <v>239</v>
      </c>
      <c r="B333" s="93" t="s">
        <v>239</v>
      </c>
      <c r="C333" s="93" t="s">
        <v>239</v>
      </c>
      <c r="D333" s="93" t="s">
        <v>239</v>
      </c>
      <c r="E333" s="93" t="s">
        <v>239</v>
      </c>
      <c r="F333" s="93" t="s">
        <v>239</v>
      </c>
      <c r="G333" s="93"/>
      <c r="H333" s="93" t="s">
        <v>239</v>
      </c>
      <c r="I333" s="93" t="s">
        <v>239</v>
      </c>
      <c r="J333" s="93" t="s">
        <v>239</v>
      </c>
      <c r="K333" s="93"/>
      <c r="L333" s="93"/>
      <c r="M333" s="93"/>
      <c r="N333" s="187" t="s">
        <v>239</v>
      </c>
      <c r="O333" s="179">
        <v>331</v>
      </c>
      <c r="P333" s="180" t="s">
        <v>239</v>
      </c>
      <c r="AL333" s="179">
        <v>308</v>
      </c>
      <c r="AM333" s="180">
        <v>0</v>
      </c>
      <c r="AN333" s="179" t="s">
        <v>239</v>
      </c>
      <c r="AO333" s="179">
        <v>308</v>
      </c>
    </row>
    <row r="334" spans="1:41" x14ac:dyDescent="0.2">
      <c r="A334" s="93" t="s">
        <v>239</v>
      </c>
      <c r="B334" s="93" t="s">
        <v>239</v>
      </c>
      <c r="C334" s="93" t="s">
        <v>239</v>
      </c>
      <c r="D334" s="93" t="s">
        <v>239</v>
      </c>
      <c r="E334" s="93" t="s">
        <v>239</v>
      </c>
      <c r="F334" s="93" t="s">
        <v>239</v>
      </c>
      <c r="G334" s="93"/>
      <c r="H334" s="93" t="s">
        <v>239</v>
      </c>
      <c r="I334" s="93" t="s">
        <v>239</v>
      </c>
      <c r="J334" s="93" t="s">
        <v>239</v>
      </c>
      <c r="K334" s="93"/>
      <c r="L334" s="93"/>
      <c r="M334" s="93"/>
      <c r="N334" s="187" t="s">
        <v>239</v>
      </c>
      <c r="O334" s="179">
        <v>332</v>
      </c>
      <c r="P334" s="180" t="s">
        <v>239</v>
      </c>
      <c r="AL334" s="179">
        <v>309</v>
      </c>
      <c r="AM334" s="180">
        <v>0</v>
      </c>
      <c r="AN334" s="179" t="s">
        <v>239</v>
      </c>
      <c r="AO334" s="179">
        <v>309</v>
      </c>
    </row>
    <row r="335" spans="1:41" x14ac:dyDescent="0.2">
      <c r="A335" s="93" t="s">
        <v>239</v>
      </c>
      <c r="B335" s="93" t="s">
        <v>239</v>
      </c>
      <c r="C335" s="93" t="s">
        <v>239</v>
      </c>
      <c r="D335" s="93" t="s">
        <v>239</v>
      </c>
      <c r="E335" s="93" t="s">
        <v>239</v>
      </c>
      <c r="F335" s="93" t="s">
        <v>239</v>
      </c>
      <c r="G335" s="93"/>
      <c r="H335" s="93" t="s">
        <v>239</v>
      </c>
      <c r="I335" s="93" t="s">
        <v>239</v>
      </c>
      <c r="J335" s="93" t="s">
        <v>239</v>
      </c>
      <c r="K335" s="93"/>
      <c r="L335" s="93"/>
      <c r="M335" s="93"/>
      <c r="N335" s="187" t="s">
        <v>239</v>
      </c>
      <c r="O335" s="179">
        <v>333</v>
      </c>
      <c r="P335" s="180" t="s">
        <v>239</v>
      </c>
      <c r="AL335" s="180">
        <v>310</v>
      </c>
      <c r="AM335" s="180">
        <v>0</v>
      </c>
      <c r="AN335" s="179" t="s">
        <v>239</v>
      </c>
      <c r="AO335" s="180">
        <v>310</v>
      </c>
    </row>
    <row r="336" spans="1:41" x14ac:dyDescent="0.2">
      <c r="A336" s="93" t="s">
        <v>239</v>
      </c>
      <c r="B336" s="93" t="s">
        <v>239</v>
      </c>
      <c r="C336" s="93" t="s">
        <v>239</v>
      </c>
      <c r="D336" s="93" t="s">
        <v>239</v>
      </c>
      <c r="E336" s="93" t="s">
        <v>239</v>
      </c>
      <c r="F336" s="93" t="s">
        <v>239</v>
      </c>
      <c r="G336" s="93"/>
      <c r="H336" s="93" t="s">
        <v>239</v>
      </c>
      <c r="I336" s="93" t="s">
        <v>239</v>
      </c>
      <c r="J336" s="93" t="s">
        <v>239</v>
      </c>
      <c r="K336" s="93"/>
      <c r="L336" s="93"/>
      <c r="M336" s="93"/>
      <c r="N336" s="187" t="s">
        <v>239</v>
      </c>
      <c r="O336" s="179">
        <v>334</v>
      </c>
      <c r="P336" s="180" t="s">
        <v>239</v>
      </c>
      <c r="AL336" s="179">
        <v>311</v>
      </c>
      <c r="AM336" s="180">
        <v>0</v>
      </c>
      <c r="AN336" s="179" t="s">
        <v>239</v>
      </c>
      <c r="AO336" s="179">
        <v>311</v>
      </c>
    </row>
    <row r="337" spans="1:41" x14ac:dyDescent="0.2">
      <c r="A337" s="93" t="s">
        <v>239</v>
      </c>
      <c r="B337" s="93" t="s">
        <v>239</v>
      </c>
      <c r="C337" s="93" t="s">
        <v>239</v>
      </c>
      <c r="D337" s="93" t="s">
        <v>239</v>
      </c>
      <c r="E337" s="93" t="s">
        <v>239</v>
      </c>
      <c r="F337" s="93" t="s">
        <v>239</v>
      </c>
      <c r="G337" s="93"/>
      <c r="H337" s="93" t="s">
        <v>239</v>
      </c>
      <c r="I337" s="93" t="s">
        <v>239</v>
      </c>
      <c r="J337" s="93" t="s">
        <v>239</v>
      </c>
      <c r="K337" s="93"/>
      <c r="L337" s="93"/>
      <c r="M337" s="93"/>
      <c r="N337" s="187" t="s">
        <v>239</v>
      </c>
      <c r="O337" s="179">
        <v>335</v>
      </c>
      <c r="P337" s="180" t="s">
        <v>239</v>
      </c>
      <c r="AL337" s="179">
        <v>312</v>
      </c>
      <c r="AM337" s="180">
        <v>0</v>
      </c>
      <c r="AN337" s="179" t="s">
        <v>239</v>
      </c>
      <c r="AO337" s="179">
        <v>312</v>
      </c>
    </row>
    <row r="338" spans="1:41" x14ac:dyDescent="0.2">
      <c r="A338" s="93" t="s">
        <v>239</v>
      </c>
      <c r="B338" s="93" t="s">
        <v>239</v>
      </c>
      <c r="C338" s="93" t="s">
        <v>239</v>
      </c>
      <c r="D338" s="93" t="s">
        <v>239</v>
      </c>
      <c r="E338" s="93" t="s">
        <v>239</v>
      </c>
      <c r="F338" s="93" t="s">
        <v>239</v>
      </c>
      <c r="G338" s="93"/>
      <c r="H338" s="93" t="s">
        <v>239</v>
      </c>
      <c r="I338" s="93" t="s">
        <v>239</v>
      </c>
      <c r="J338" s="93" t="s">
        <v>239</v>
      </c>
      <c r="K338" s="93"/>
      <c r="L338" s="93"/>
      <c r="M338" s="93"/>
      <c r="N338" s="187" t="s">
        <v>239</v>
      </c>
      <c r="O338" s="179">
        <v>336</v>
      </c>
      <c r="P338" s="180" t="s">
        <v>239</v>
      </c>
      <c r="AL338" s="180">
        <v>313</v>
      </c>
      <c r="AM338" s="180">
        <v>0</v>
      </c>
      <c r="AN338" s="179" t="s">
        <v>239</v>
      </c>
      <c r="AO338" s="180">
        <v>313</v>
      </c>
    </row>
    <row r="339" spans="1:41" x14ac:dyDescent="0.2">
      <c r="A339" s="93" t="s">
        <v>239</v>
      </c>
      <c r="B339" s="93" t="s">
        <v>239</v>
      </c>
      <c r="C339" s="93" t="s">
        <v>239</v>
      </c>
      <c r="D339" s="93" t="s">
        <v>239</v>
      </c>
      <c r="E339" s="93" t="s">
        <v>239</v>
      </c>
      <c r="F339" s="93" t="s">
        <v>239</v>
      </c>
      <c r="G339" s="93"/>
      <c r="H339" s="93" t="s">
        <v>239</v>
      </c>
      <c r="I339" s="93" t="s">
        <v>239</v>
      </c>
      <c r="J339" s="93" t="s">
        <v>239</v>
      </c>
      <c r="K339" s="93"/>
      <c r="L339" s="93"/>
      <c r="M339" s="93"/>
      <c r="N339" s="187" t="s">
        <v>239</v>
      </c>
      <c r="O339" s="179">
        <v>337</v>
      </c>
      <c r="P339" s="180" t="s">
        <v>239</v>
      </c>
      <c r="AL339" s="179">
        <v>314</v>
      </c>
      <c r="AM339" s="180">
        <v>0</v>
      </c>
      <c r="AN339" s="179" t="s">
        <v>239</v>
      </c>
      <c r="AO339" s="179">
        <v>314</v>
      </c>
    </row>
    <row r="340" spans="1:41" x14ac:dyDescent="0.2">
      <c r="A340" s="93" t="s">
        <v>239</v>
      </c>
      <c r="B340" s="93" t="s">
        <v>239</v>
      </c>
      <c r="C340" s="93" t="s">
        <v>239</v>
      </c>
      <c r="D340" s="93" t="s">
        <v>239</v>
      </c>
      <c r="E340" s="93" t="s">
        <v>239</v>
      </c>
      <c r="F340" s="93" t="s">
        <v>239</v>
      </c>
      <c r="G340" s="93"/>
      <c r="H340" s="93" t="s">
        <v>239</v>
      </c>
      <c r="I340" s="93" t="s">
        <v>239</v>
      </c>
      <c r="J340" s="93" t="s">
        <v>239</v>
      </c>
      <c r="K340" s="93"/>
      <c r="L340" s="93"/>
      <c r="M340" s="93"/>
      <c r="N340" s="187" t="s">
        <v>239</v>
      </c>
      <c r="O340" s="179">
        <v>338</v>
      </c>
      <c r="P340" s="180" t="s">
        <v>239</v>
      </c>
      <c r="AL340" s="179">
        <v>315</v>
      </c>
      <c r="AM340" s="180">
        <v>0</v>
      </c>
      <c r="AN340" s="179" t="s">
        <v>239</v>
      </c>
      <c r="AO340" s="179">
        <v>315</v>
      </c>
    </row>
    <row r="341" spans="1:41" x14ac:dyDescent="0.2">
      <c r="A341" s="93" t="s">
        <v>239</v>
      </c>
      <c r="B341" s="93" t="s">
        <v>239</v>
      </c>
      <c r="C341" s="93" t="s">
        <v>239</v>
      </c>
      <c r="D341" s="93" t="s">
        <v>239</v>
      </c>
      <c r="E341" s="93" t="s">
        <v>239</v>
      </c>
      <c r="F341" s="93" t="s">
        <v>239</v>
      </c>
      <c r="G341" s="93"/>
      <c r="H341" s="93" t="s">
        <v>239</v>
      </c>
      <c r="I341" s="93" t="s">
        <v>239</v>
      </c>
      <c r="J341" s="93" t="s">
        <v>239</v>
      </c>
      <c r="K341" s="93"/>
      <c r="L341" s="93"/>
      <c r="M341" s="93"/>
      <c r="N341" s="187" t="s">
        <v>239</v>
      </c>
      <c r="O341" s="179">
        <v>339</v>
      </c>
      <c r="P341" s="180" t="s">
        <v>239</v>
      </c>
      <c r="AL341" s="180">
        <v>316</v>
      </c>
      <c r="AM341" s="180">
        <v>0</v>
      </c>
      <c r="AN341" s="179" t="s">
        <v>239</v>
      </c>
      <c r="AO341" s="180">
        <v>316</v>
      </c>
    </row>
    <row r="342" spans="1:41" x14ac:dyDescent="0.2">
      <c r="A342" s="93" t="s">
        <v>239</v>
      </c>
      <c r="B342" s="93" t="s">
        <v>239</v>
      </c>
      <c r="C342" s="93" t="s">
        <v>239</v>
      </c>
      <c r="D342" s="93" t="s">
        <v>239</v>
      </c>
      <c r="E342" s="93" t="s">
        <v>239</v>
      </c>
      <c r="F342" s="93" t="s">
        <v>239</v>
      </c>
      <c r="G342" s="93"/>
      <c r="H342" s="93" t="s">
        <v>239</v>
      </c>
      <c r="I342" s="93" t="s">
        <v>239</v>
      </c>
      <c r="J342" s="93" t="s">
        <v>239</v>
      </c>
      <c r="K342" s="93"/>
      <c r="L342" s="93"/>
      <c r="M342" s="93"/>
      <c r="N342" s="187" t="s">
        <v>239</v>
      </c>
      <c r="O342" s="179">
        <v>340</v>
      </c>
      <c r="P342" s="180" t="s">
        <v>239</v>
      </c>
      <c r="AL342" s="179">
        <v>317</v>
      </c>
      <c r="AM342" s="180">
        <v>0</v>
      </c>
      <c r="AN342" s="179" t="s">
        <v>239</v>
      </c>
      <c r="AO342" s="179">
        <v>317</v>
      </c>
    </row>
    <row r="343" spans="1:41" x14ac:dyDescent="0.2">
      <c r="A343" s="93" t="s">
        <v>239</v>
      </c>
      <c r="B343" s="93" t="s">
        <v>239</v>
      </c>
      <c r="C343" s="93" t="s">
        <v>239</v>
      </c>
      <c r="D343" s="93" t="s">
        <v>239</v>
      </c>
      <c r="E343" s="93" t="s">
        <v>239</v>
      </c>
      <c r="F343" s="93" t="s">
        <v>239</v>
      </c>
      <c r="G343" s="93"/>
      <c r="H343" s="93" t="s">
        <v>239</v>
      </c>
      <c r="I343" s="93" t="s">
        <v>239</v>
      </c>
      <c r="J343" s="93" t="s">
        <v>239</v>
      </c>
      <c r="K343" s="93"/>
      <c r="L343" s="93"/>
      <c r="M343" s="93"/>
      <c r="N343" s="187" t="s">
        <v>239</v>
      </c>
      <c r="O343" s="179">
        <v>341</v>
      </c>
      <c r="P343" s="180" t="s">
        <v>239</v>
      </c>
      <c r="AL343" s="179">
        <v>318</v>
      </c>
      <c r="AM343" s="180">
        <v>0</v>
      </c>
      <c r="AN343" s="179" t="s">
        <v>239</v>
      </c>
      <c r="AO343" s="179">
        <v>318</v>
      </c>
    </row>
    <row r="344" spans="1:41" x14ac:dyDescent="0.2">
      <c r="A344" s="93" t="s">
        <v>239</v>
      </c>
      <c r="B344" s="93" t="s">
        <v>239</v>
      </c>
      <c r="C344" s="93" t="s">
        <v>239</v>
      </c>
      <c r="D344" s="93" t="s">
        <v>239</v>
      </c>
      <c r="E344" s="93" t="s">
        <v>239</v>
      </c>
      <c r="F344" s="93" t="s">
        <v>239</v>
      </c>
      <c r="G344" s="93"/>
      <c r="H344" s="93" t="s">
        <v>239</v>
      </c>
      <c r="I344" s="93" t="s">
        <v>239</v>
      </c>
      <c r="J344" s="93" t="s">
        <v>239</v>
      </c>
      <c r="K344" s="93"/>
      <c r="L344" s="93"/>
      <c r="M344" s="93"/>
      <c r="N344" s="187" t="s">
        <v>239</v>
      </c>
      <c r="O344" s="179">
        <v>342</v>
      </c>
      <c r="P344" s="180" t="s">
        <v>239</v>
      </c>
      <c r="AL344" s="180">
        <v>319</v>
      </c>
      <c r="AM344" s="180">
        <v>0</v>
      </c>
      <c r="AN344" s="179" t="s">
        <v>239</v>
      </c>
      <c r="AO344" s="180">
        <v>319</v>
      </c>
    </row>
    <row r="345" spans="1:41" x14ac:dyDescent="0.2">
      <c r="A345" s="93" t="s">
        <v>239</v>
      </c>
      <c r="B345" s="93" t="s">
        <v>239</v>
      </c>
      <c r="C345" s="93" t="s">
        <v>239</v>
      </c>
      <c r="D345" s="93" t="s">
        <v>239</v>
      </c>
      <c r="E345" s="93" t="s">
        <v>239</v>
      </c>
      <c r="F345" s="93" t="s">
        <v>239</v>
      </c>
      <c r="G345" s="93"/>
      <c r="H345" s="93" t="s">
        <v>239</v>
      </c>
      <c r="I345" s="93" t="s">
        <v>239</v>
      </c>
      <c r="J345" s="93" t="s">
        <v>239</v>
      </c>
      <c r="K345" s="93"/>
      <c r="L345" s="93"/>
      <c r="M345" s="93"/>
      <c r="N345" s="187" t="s">
        <v>239</v>
      </c>
      <c r="O345" s="179">
        <v>343</v>
      </c>
      <c r="P345" s="180" t="s">
        <v>239</v>
      </c>
      <c r="AL345" s="179">
        <v>320</v>
      </c>
      <c r="AM345" s="180">
        <v>0</v>
      </c>
      <c r="AN345" s="179" t="s">
        <v>239</v>
      </c>
      <c r="AO345" s="179">
        <v>320</v>
      </c>
    </row>
    <row r="346" spans="1:41" x14ac:dyDescent="0.2">
      <c r="A346" s="93" t="s">
        <v>239</v>
      </c>
      <c r="B346" s="93" t="s">
        <v>239</v>
      </c>
      <c r="C346" s="93" t="s">
        <v>239</v>
      </c>
      <c r="D346" s="93" t="s">
        <v>239</v>
      </c>
      <c r="E346" s="93" t="s">
        <v>239</v>
      </c>
      <c r="F346" s="93" t="s">
        <v>239</v>
      </c>
      <c r="G346" s="93"/>
      <c r="H346" s="93" t="s">
        <v>239</v>
      </c>
      <c r="I346" s="93" t="s">
        <v>239</v>
      </c>
      <c r="J346" s="93" t="s">
        <v>239</v>
      </c>
      <c r="K346" s="93"/>
      <c r="L346" s="93"/>
      <c r="M346" s="93"/>
      <c r="N346" s="187" t="s">
        <v>239</v>
      </c>
      <c r="O346" s="179">
        <v>344</v>
      </c>
      <c r="P346" s="180" t="s">
        <v>239</v>
      </c>
      <c r="AL346" s="179">
        <v>321</v>
      </c>
      <c r="AM346" s="180">
        <v>0</v>
      </c>
      <c r="AN346" s="179" t="s">
        <v>239</v>
      </c>
      <c r="AO346" s="179">
        <v>321</v>
      </c>
    </row>
    <row r="347" spans="1:41" x14ac:dyDescent="0.2">
      <c r="A347" s="93" t="s">
        <v>239</v>
      </c>
      <c r="B347" s="93" t="s">
        <v>239</v>
      </c>
      <c r="C347" s="93" t="s">
        <v>239</v>
      </c>
      <c r="D347" s="93" t="s">
        <v>239</v>
      </c>
      <c r="E347" s="93" t="s">
        <v>239</v>
      </c>
      <c r="F347" s="93" t="s">
        <v>239</v>
      </c>
      <c r="G347" s="93"/>
      <c r="H347" s="93" t="s">
        <v>239</v>
      </c>
      <c r="I347" s="93" t="s">
        <v>239</v>
      </c>
      <c r="J347" s="93" t="s">
        <v>239</v>
      </c>
      <c r="K347" s="93"/>
      <c r="L347" s="93"/>
      <c r="M347" s="93"/>
      <c r="N347" s="187" t="s">
        <v>239</v>
      </c>
      <c r="O347" s="179">
        <v>345</v>
      </c>
      <c r="P347" s="180" t="s">
        <v>239</v>
      </c>
      <c r="AL347" s="180">
        <v>322</v>
      </c>
      <c r="AM347" s="180">
        <v>0</v>
      </c>
      <c r="AN347" s="179" t="s">
        <v>239</v>
      </c>
      <c r="AO347" s="180">
        <v>322</v>
      </c>
    </row>
    <row r="348" spans="1:41" x14ac:dyDescent="0.2">
      <c r="A348" s="93" t="s">
        <v>239</v>
      </c>
      <c r="B348" s="93" t="s">
        <v>239</v>
      </c>
      <c r="C348" s="93" t="s">
        <v>239</v>
      </c>
      <c r="D348" s="93" t="s">
        <v>239</v>
      </c>
      <c r="E348" s="93" t="s">
        <v>239</v>
      </c>
      <c r="F348" s="93" t="s">
        <v>239</v>
      </c>
      <c r="G348" s="93"/>
      <c r="H348" s="93" t="s">
        <v>239</v>
      </c>
      <c r="I348" s="93" t="s">
        <v>239</v>
      </c>
      <c r="J348" s="93" t="s">
        <v>239</v>
      </c>
      <c r="K348" s="93"/>
      <c r="L348" s="93"/>
      <c r="M348" s="93"/>
      <c r="N348" s="187" t="s">
        <v>239</v>
      </c>
      <c r="O348" s="179">
        <v>346</v>
      </c>
      <c r="P348" s="180" t="s">
        <v>239</v>
      </c>
      <c r="AL348" s="179">
        <v>323</v>
      </c>
      <c r="AM348" s="180">
        <v>0</v>
      </c>
      <c r="AN348" s="179" t="s">
        <v>239</v>
      </c>
      <c r="AO348" s="179">
        <v>323</v>
      </c>
    </row>
    <row r="349" spans="1:41" x14ac:dyDescent="0.2">
      <c r="A349" s="93" t="s">
        <v>239</v>
      </c>
      <c r="B349" s="93" t="s">
        <v>239</v>
      </c>
      <c r="C349" s="93" t="s">
        <v>239</v>
      </c>
      <c r="D349" s="93" t="s">
        <v>239</v>
      </c>
      <c r="E349" s="93" t="s">
        <v>239</v>
      </c>
      <c r="F349" s="93" t="s">
        <v>239</v>
      </c>
      <c r="G349" s="93"/>
      <c r="H349" s="93" t="s">
        <v>239</v>
      </c>
      <c r="I349" s="93" t="s">
        <v>239</v>
      </c>
      <c r="J349" s="93" t="s">
        <v>239</v>
      </c>
      <c r="K349" s="93"/>
      <c r="L349" s="93"/>
      <c r="M349" s="93"/>
      <c r="N349" s="187" t="s">
        <v>239</v>
      </c>
      <c r="O349" s="179">
        <v>347</v>
      </c>
      <c r="P349" s="180" t="s">
        <v>239</v>
      </c>
      <c r="AL349" s="179">
        <v>324</v>
      </c>
      <c r="AM349" s="180">
        <v>0</v>
      </c>
      <c r="AN349" s="179" t="s">
        <v>239</v>
      </c>
      <c r="AO349" s="179">
        <v>324</v>
      </c>
    </row>
    <row r="350" spans="1:41" x14ac:dyDescent="0.2">
      <c r="A350" s="93" t="s">
        <v>239</v>
      </c>
      <c r="B350" s="93" t="s">
        <v>239</v>
      </c>
      <c r="C350" s="93" t="s">
        <v>239</v>
      </c>
      <c r="D350" s="93" t="s">
        <v>239</v>
      </c>
      <c r="E350" s="93" t="s">
        <v>239</v>
      </c>
      <c r="F350" s="93" t="s">
        <v>239</v>
      </c>
      <c r="G350" s="93"/>
      <c r="H350" s="93" t="s">
        <v>239</v>
      </c>
      <c r="I350" s="93" t="s">
        <v>239</v>
      </c>
      <c r="J350" s="93" t="s">
        <v>239</v>
      </c>
      <c r="K350" s="93"/>
      <c r="L350" s="93"/>
      <c r="M350" s="93"/>
      <c r="N350" s="187" t="s">
        <v>239</v>
      </c>
      <c r="O350" s="179">
        <v>348</v>
      </c>
      <c r="P350" s="180" t="s">
        <v>239</v>
      </c>
      <c r="AL350" s="180">
        <v>325</v>
      </c>
      <c r="AM350" s="180">
        <v>0</v>
      </c>
      <c r="AN350" s="179" t="s">
        <v>239</v>
      </c>
      <c r="AO350" s="180">
        <v>325</v>
      </c>
    </row>
    <row r="351" spans="1:41" x14ac:dyDescent="0.2">
      <c r="A351" s="93" t="s">
        <v>239</v>
      </c>
      <c r="B351" s="93" t="s">
        <v>239</v>
      </c>
      <c r="C351" s="93" t="s">
        <v>239</v>
      </c>
      <c r="D351" s="93" t="s">
        <v>239</v>
      </c>
      <c r="E351" s="93" t="s">
        <v>239</v>
      </c>
      <c r="F351" s="93" t="s">
        <v>239</v>
      </c>
      <c r="G351" s="93"/>
      <c r="H351" s="93" t="s">
        <v>239</v>
      </c>
      <c r="I351" s="93" t="s">
        <v>239</v>
      </c>
      <c r="J351" s="93" t="s">
        <v>239</v>
      </c>
      <c r="K351" s="93"/>
      <c r="L351" s="93"/>
      <c r="M351" s="93"/>
      <c r="N351" s="187" t="s">
        <v>239</v>
      </c>
      <c r="O351" s="179">
        <v>349</v>
      </c>
      <c r="P351" s="180" t="s">
        <v>239</v>
      </c>
      <c r="AL351" s="179">
        <v>326</v>
      </c>
      <c r="AM351" s="180">
        <v>0</v>
      </c>
      <c r="AN351" s="179" t="s">
        <v>239</v>
      </c>
      <c r="AO351" s="179">
        <v>326</v>
      </c>
    </row>
    <row r="352" spans="1:41" x14ac:dyDescent="0.2">
      <c r="A352" s="93" t="s">
        <v>239</v>
      </c>
      <c r="B352" s="93" t="s">
        <v>239</v>
      </c>
      <c r="C352" s="93" t="s">
        <v>239</v>
      </c>
      <c r="D352" s="93" t="s">
        <v>239</v>
      </c>
      <c r="E352" s="93" t="s">
        <v>239</v>
      </c>
      <c r="F352" s="93" t="s">
        <v>239</v>
      </c>
      <c r="G352" s="93"/>
      <c r="H352" s="93" t="s">
        <v>239</v>
      </c>
      <c r="I352" s="93" t="s">
        <v>239</v>
      </c>
      <c r="J352" s="93" t="s">
        <v>239</v>
      </c>
      <c r="K352" s="93"/>
      <c r="L352" s="93"/>
      <c r="M352" s="93"/>
      <c r="N352" s="187" t="s">
        <v>239</v>
      </c>
      <c r="O352" s="179">
        <v>350</v>
      </c>
      <c r="P352" s="180" t="s">
        <v>239</v>
      </c>
      <c r="AL352" s="179">
        <v>327</v>
      </c>
      <c r="AM352" s="180">
        <v>0</v>
      </c>
      <c r="AN352" s="179" t="s">
        <v>239</v>
      </c>
      <c r="AO352" s="179">
        <v>327</v>
      </c>
    </row>
    <row r="353" spans="1:41" x14ac:dyDescent="0.2">
      <c r="A353" s="93" t="s">
        <v>239</v>
      </c>
      <c r="B353" s="93" t="s">
        <v>239</v>
      </c>
      <c r="C353" s="93" t="s">
        <v>239</v>
      </c>
      <c r="D353" s="93" t="s">
        <v>239</v>
      </c>
      <c r="E353" s="93" t="s">
        <v>239</v>
      </c>
      <c r="F353" s="93" t="s">
        <v>239</v>
      </c>
      <c r="G353" s="93"/>
      <c r="H353" s="93" t="s">
        <v>239</v>
      </c>
      <c r="I353" s="93" t="s">
        <v>239</v>
      </c>
      <c r="J353" s="93" t="s">
        <v>239</v>
      </c>
      <c r="K353" s="93"/>
      <c r="L353" s="93"/>
      <c r="M353" s="93"/>
      <c r="N353" s="187" t="s">
        <v>239</v>
      </c>
      <c r="O353" s="179">
        <v>351</v>
      </c>
      <c r="P353" s="180" t="s">
        <v>239</v>
      </c>
      <c r="AL353" s="180">
        <v>328</v>
      </c>
      <c r="AM353" s="180">
        <v>0</v>
      </c>
      <c r="AN353" s="179" t="s">
        <v>239</v>
      </c>
      <c r="AO353" s="180">
        <v>328</v>
      </c>
    </row>
    <row r="354" spans="1:41" x14ac:dyDescent="0.2">
      <c r="A354" s="93" t="s">
        <v>239</v>
      </c>
      <c r="B354" s="93" t="s">
        <v>239</v>
      </c>
      <c r="C354" s="93" t="s">
        <v>239</v>
      </c>
      <c r="D354" s="93" t="s">
        <v>239</v>
      </c>
      <c r="E354" s="93" t="s">
        <v>239</v>
      </c>
      <c r="F354" s="93" t="s">
        <v>239</v>
      </c>
      <c r="G354" s="93"/>
      <c r="H354" s="93" t="s">
        <v>239</v>
      </c>
      <c r="I354" s="93" t="s">
        <v>239</v>
      </c>
      <c r="J354" s="93" t="s">
        <v>239</v>
      </c>
      <c r="K354" s="93"/>
      <c r="L354" s="93"/>
      <c r="M354" s="93"/>
      <c r="N354" s="187" t="s">
        <v>239</v>
      </c>
      <c r="O354" s="179">
        <v>352</v>
      </c>
      <c r="P354" s="180" t="s">
        <v>239</v>
      </c>
      <c r="AL354" s="179">
        <v>329</v>
      </c>
      <c r="AM354" s="180">
        <v>0</v>
      </c>
      <c r="AN354" s="179" t="s">
        <v>239</v>
      </c>
      <c r="AO354" s="179">
        <v>329</v>
      </c>
    </row>
    <row r="355" spans="1:41" x14ac:dyDescent="0.2">
      <c r="A355" s="93" t="s">
        <v>239</v>
      </c>
      <c r="B355" s="93" t="s">
        <v>239</v>
      </c>
      <c r="C355" s="93" t="s">
        <v>239</v>
      </c>
      <c r="D355" s="93" t="s">
        <v>239</v>
      </c>
      <c r="E355" s="93" t="s">
        <v>239</v>
      </c>
      <c r="F355" s="93" t="s">
        <v>239</v>
      </c>
      <c r="G355" s="93"/>
      <c r="H355" s="93" t="s">
        <v>239</v>
      </c>
      <c r="I355" s="93" t="s">
        <v>239</v>
      </c>
      <c r="J355" s="93" t="s">
        <v>239</v>
      </c>
      <c r="K355" s="93"/>
      <c r="L355" s="93"/>
      <c r="M355" s="93"/>
      <c r="N355" s="187" t="s">
        <v>239</v>
      </c>
      <c r="O355" s="179">
        <v>353</v>
      </c>
      <c r="P355" s="180" t="s">
        <v>239</v>
      </c>
      <c r="AL355" s="179">
        <v>330</v>
      </c>
      <c r="AM355" s="180">
        <v>0</v>
      </c>
      <c r="AN355" s="179" t="s">
        <v>239</v>
      </c>
      <c r="AO355" s="179">
        <v>330</v>
      </c>
    </row>
    <row r="356" spans="1:41" x14ac:dyDescent="0.2">
      <c r="A356" s="93" t="s">
        <v>239</v>
      </c>
      <c r="B356" s="93" t="s">
        <v>239</v>
      </c>
      <c r="C356" s="93" t="s">
        <v>239</v>
      </c>
      <c r="D356" s="93" t="s">
        <v>239</v>
      </c>
      <c r="E356" s="93" t="s">
        <v>239</v>
      </c>
      <c r="F356" s="93" t="s">
        <v>239</v>
      </c>
      <c r="G356" s="93"/>
      <c r="H356" s="93" t="s">
        <v>239</v>
      </c>
      <c r="I356" s="93" t="s">
        <v>239</v>
      </c>
      <c r="J356" s="93" t="s">
        <v>239</v>
      </c>
      <c r="K356" s="93"/>
      <c r="L356" s="93"/>
      <c r="M356" s="93"/>
      <c r="N356" s="187" t="s">
        <v>239</v>
      </c>
      <c r="O356" s="179">
        <v>354</v>
      </c>
      <c r="P356" s="180" t="s">
        <v>239</v>
      </c>
      <c r="AL356" s="180">
        <v>331</v>
      </c>
      <c r="AM356" s="180">
        <v>0</v>
      </c>
      <c r="AN356" s="179" t="s">
        <v>239</v>
      </c>
      <c r="AO356" s="180">
        <v>331</v>
      </c>
    </row>
    <row r="357" spans="1:41" x14ac:dyDescent="0.2">
      <c r="A357" s="93" t="s">
        <v>239</v>
      </c>
      <c r="B357" s="93" t="s">
        <v>239</v>
      </c>
      <c r="C357" s="93" t="s">
        <v>239</v>
      </c>
      <c r="D357" s="93" t="s">
        <v>239</v>
      </c>
      <c r="E357" s="93" t="s">
        <v>239</v>
      </c>
      <c r="F357" s="93" t="s">
        <v>239</v>
      </c>
      <c r="G357" s="93"/>
      <c r="H357" s="93" t="s">
        <v>239</v>
      </c>
      <c r="I357" s="93" t="s">
        <v>239</v>
      </c>
      <c r="J357" s="93" t="s">
        <v>239</v>
      </c>
      <c r="K357" s="93"/>
      <c r="L357" s="93"/>
      <c r="M357" s="93"/>
      <c r="N357" s="187" t="s">
        <v>239</v>
      </c>
      <c r="O357" s="179">
        <v>355</v>
      </c>
      <c r="P357" s="180" t="s">
        <v>239</v>
      </c>
      <c r="AL357" s="179">
        <v>332</v>
      </c>
      <c r="AM357" s="180">
        <v>0</v>
      </c>
      <c r="AN357" s="179" t="s">
        <v>239</v>
      </c>
      <c r="AO357" s="179">
        <v>332</v>
      </c>
    </row>
    <row r="358" spans="1:41" x14ac:dyDescent="0.2">
      <c r="A358" s="93" t="s">
        <v>239</v>
      </c>
      <c r="B358" s="93" t="s">
        <v>239</v>
      </c>
      <c r="C358" s="93" t="s">
        <v>239</v>
      </c>
      <c r="D358" s="93" t="s">
        <v>239</v>
      </c>
      <c r="E358" s="93" t="s">
        <v>239</v>
      </c>
      <c r="F358" s="93" t="s">
        <v>239</v>
      </c>
      <c r="G358" s="93"/>
      <c r="H358" s="93" t="s">
        <v>239</v>
      </c>
      <c r="I358" s="93" t="s">
        <v>239</v>
      </c>
      <c r="J358" s="93" t="s">
        <v>239</v>
      </c>
      <c r="K358" s="93"/>
      <c r="L358" s="93"/>
      <c r="M358" s="93"/>
      <c r="N358" s="187" t="s">
        <v>239</v>
      </c>
      <c r="O358" s="179">
        <v>356</v>
      </c>
      <c r="P358" s="180" t="s">
        <v>239</v>
      </c>
      <c r="AL358" s="179">
        <v>333</v>
      </c>
      <c r="AM358" s="180">
        <v>0</v>
      </c>
      <c r="AN358" s="179" t="s">
        <v>239</v>
      </c>
      <c r="AO358" s="179">
        <v>333</v>
      </c>
    </row>
    <row r="359" spans="1:41" x14ac:dyDescent="0.2">
      <c r="A359" s="93" t="s">
        <v>239</v>
      </c>
      <c r="B359" s="93" t="s">
        <v>239</v>
      </c>
      <c r="C359" s="93" t="s">
        <v>239</v>
      </c>
      <c r="D359" s="93" t="s">
        <v>239</v>
      </c>
      <c r="E359" s="93" t="s">
        <v>239</v>
      </c>
      <c r="F359" s="93" t="s">
        <v>239</v>
      </c>
      <c r="G359" s="93"/>
      <c r="H359" s="93" t="s">
        <v>239</v>
      </c>
      <c r="I359" s="93" t="s">
        <v>239</v>
      </c>
      <c r="J359" s="93" t="s">
        <v>239</v>
      </c>
      <c r="K359" s="93"/>
      <c r="L359" s="93"/>
      <c r="M359" s="93"/>
      <c r="N359" s="187" t="s">
        <v>239</v>
      </c>
      <c r="O359" s="179">
        <v>357</v>
      </c>
      <c r="P359" s="180" t="s">
        <v>239</v>
      </c>
      <c r="AL359" s="180">
        <v>334</v>
      </c>
      <c r="AM359" s="180">
        <v>0</v>
      </c>
      <c r="AN359" s="179" t="s">
        <v>239</v>
      </c>
      <c r="AO359" s="180">
        <v>334</v>
      </c>
    </row>
    <row r="360" spans="1:41" x14ac:dyDescent="0.2">
      <c r="A360" s="93" t="s">
        <v>239</v>
      </c>
      <c r="B360" s="93" t="s">
        <v>239</v>
      </c>
      <c r="C360" s="93" t="s">
        <v>239</v>
      </c>
      <c r="D360" s="93" t="s">
        <v>239</v>
      </c>
      <c r="E360" s="93" t="s">
        <v>239</v>
      </c>
      <c r="F360" s="93" t="s">
        <v>239</v>
      </c>
      <c r="G360" s="93"/>
      <c r="H360" s="93" t="s">
        <v>239</v>
      </c>
      <c r="I360" s="93" t="s">
        <v>239</v>
      </c>
      <c r="J360" s="93" t="s">
        <v>239</v>
      </c>
      <c r="K360" s="93"/>
      <c r="L360" s="93"/>
      <c r="M360" s="93"/>
      <c r="N360" s="187" t="s">
        <v>239</v>
      </c>
      <c r="O360" s="179">
        <v>358</v>
      </c>
      <c r="P360" s="180" t="s">
        <v>239</v>
      </c>
      <c r="AL360" s="179">
        <v>335</v>
      </c>
      <c r="AM360" s="180">
        <v>0</v>
      </c>
      <c r="AN360" s="179" t="s">
        <v>239</v>
      </c>
      <c r="AO360" s="179">
        <v>335</v>
      </c>
    </row>
    <row r="361" spans="1:41" x14ac:dyDescent="0.2">
      <c r="A361" s="93" t="s">
        <v>239</v>
      </c>
      <c r="B361" s="93" t="s">
        <v>239</v>
      </c>
      <c r="C361" s="93" t="s">
        <v>239</v>
      </c>
      <c r="D361" s="93" t="s">
        <v>239</v>
      </c>
      <c r="E361" s="93" t="s">
        <v>239</v>
      </c>
      <c r="F361" s="93" t="s">
        <v>239</v>
      </c>
      <c r="G361" s="93"/>
      <c r="H361" s="93" t="s">
        <v>239</v>
      </c>
      <c r="I361" s="93" t="s">
        <v>239</v>
      </c>
      <c r="J361" s="93" t="s">
        <v>239</v>
      </c>
      <c r="K361" s="93"/>
      <c r="L361" s="93"/>
      <c r="M361" s="93"/>
      <c r="N361" s="187" t="s">
        <v>239</v>
      </c>
      <c r="O361" s="179">
        <v>359</v>
      </c>
      <c r="P361" s="180" t="s">
        <v>239</v>
      </c>
      <c r="AL361" s="179">
        <v>336</v>
      </c>
      <c r="AM361" s="180">
        <v>0</v>
      </c>
      <c r="AN361" s="179" t="s">
        <v>239</v>
      </c>
      <c r="AO361" s="179">
        <v>336</v>
      </c>
    </row>
    <row r="362" spans="1:41" x14ac:dyDescent="0.2">
      <c r="A362" s="93" t="s">
        <v>239</v>
      </c>
      <c r="B362" s="93" t="s">
        <v>239</v>
      </c>
      <c r="C362" s="93" t="s">
        <v>239</v>
      </c>
      <c r="D362" s="93" t="s">
        <v>239</v>
      </c>
      <c r="E362" s="93" t="s">
        <v>239</v>
      </c>
      <c r="F362" s="93" t="s">
        <v>239</v>
      </c>
      <c r="G362" s="93"/>
      <c r="H362" s="93" t="s">
        <v>239</v>
      </c>
      <c r="I362" s="93" t="s">
        <v>239</v>
      </c>
      <c r="J362" s="93" t="s">
        <v>239</v>
      </c>
      <c r="K362" s="93"/>
      <c r="L362" s="93"/>
      <c r="M362" s="93"/>
      <c r="N362" s="187" t="s">
        <v>239</v>
      </c>
      <c r="O362" s="179">
        <v>360</v>
      </c>
      <c r="P362" s="180" t="s">
        <v>239</v>
      </c>
      <c r="AL362" s="180">
        <v>337</v>
      </c>
      <c r="AM362" s="180">
        <v>0</v>
      </c>
      <c r="AN362" s="179" t="s">
        <v>239</v>
      </c>
      <c r="AO362" s="180">
        <v>337</v>
      </c>
    </row>
    <row r="363" spans="1:41" x14ac:dyDescent="0.2">
      <c r="A363" s="93" t="s">
        <v>239</v>
      </c>
      <c r="B363" s="93" t="s">
        <v>239</v>
      </c>
      <c r="C363" s="93" t="s">
        <v>239</v>
      </c>
      <c r="D363" s="93" t="s">
        <v>239</v>
      </c>
      <c r="E363" s="93" t="s">
        <v>239</v>
      </c>
      <c r="F363" s="93" t="s">
        <v>239</v>
      </c>
      <c r="G363" s="93"/>
      <c r="H363" s="93" t="s">
        <v>239</v>
      </c>
      <c r="I363" s="93" t="s">
        <v>239</v>
      </c>
      <c r="J363" s="93" t="s">
        <v>239</v>
      </c>
      <c r="K363" s="93"/>
      <c r="L363" s="93"/>
      <c r="M363" s="93"/>
      <c r="N363" s="187" t="s">
        <v>239</v>
      </c>
      <c r="O363" s="179">
        <v>361</v>
      </c>
      <c r="P363" s="180" t="s">
        <v>239</v>
      </c>
      <c r="AL363" s="179">
        <v>338</v>
      </c>
      <c r="AM363" s="180">
        <v>0</v>
      </c>
      <c r="AN363" s="179" t="s">
        <v>239</v>
      </c>
      <c r="AO363" s="179">
        <v>338</v>
      </c>
    </row>
    <row r="364" spans="1:41" x14ac:dyDescent="0.2">
      <c r="A364" s="93" t="s">
        <v>239</v>
      </c>
      <c r="B364" s="93" t="s">
        <v>239</v>
      </c>
      <c r="C364" s="93" t="s">
        <v>239</v>
      </c>
      <c r="D364" s="93" t="s">
        <v>239</v>
      </c>
      <c r="E364" s="93" t="s">
        <v>239</v>
      </c>
      <c r="F364" s="93" t="s">
        <v>239</v>
      </c>
      <c r="G364" s="93"/>
      <c r="H364" s="93" t="s">
        <v>239</v>
      </c>
      <c r="I364" s="93" t="s">
        <v>239</v>
      </c>
      <c r="J364" s="93" t="s">
        <v>239</v>
      </c>
      <c r="K364" s="93"/>
      <c r="L364" s="93"/>
      <c r="M364" s="93"/>
      <c r="N364" s="187" t="s">
        <v>239</v>
      </c>
      <c r="O364" s="179">
        <v>362</v>
      </c>
      <c r="P364" s="180" t="s">
        <v>239</v>
      </c>
      <c r="AL364" s="179">
        <v>339</v>
      </c>
      <c r="AM364" s="180">
        <v>0</v>
      </c>
      <c r="AN364" s="179" t="s">
        <v>239</v>
      </c>
      <c r="AO364" s="179">
        <v>339</v>
      </c>
    </row>
    <row r="365" spans="1:41" x14ac:dyDescent="0.2">
      <c r="A365" s="93" t="s">
        <v>239</v>
      </c>
      <c r="B365" s="93" t="s">
        <v>239</v>
      </c>
      <c r="C365" s="93" t="s">
        <v>239</v>
      </c>
      <c r="D365" s="93" t="s">
        <v>239</v>
      </c>
      <c r="E365" s="93" t="s">
        <v>239</v>
      </c>
      <c r="F365" s="93" t="s">
        <v>239</v>
      </c>
      <c r="G365" s="93"/>
      <c r="H365" s="93" t="s">
        <v>239</v>
      </c>
      <c r="I365" s="93" t="s">
        <v>239</v>
      </c>
      <c r="J365" s="93" t="s">
        <v>239</v>
      </c>
      <c r="K365" s="93"/>
      <c r="L365" s="93"/>
      <c r="M365" s="93"/>
      <c r="N365" s="187" t="s">
        <v>239</v>
      </c>
      <c r="O365" s="179">
        <v>363</v>
      </c>
      <c r="P365" s="180" t="s">
        <v>239</v>
      </c>
      <c r="AL365" s="180">
        <v>340</v>
      </c>
      <c r="AM365" s="180">
        <v>0</v>
      </c>
      <c r="AN365" s="179" t="s">
        <v>239</v>
      </c>
      <c r="AO365" s="180">
        <v>340</v>
      </c>
    </row>
    <row r="366" spans="1:41" x14ac:dyDescent="0.2">
      <c r="A366" s="93" t="s">
        <v>239</v>
      </c>
      <c r="B366" s="93" t="s">
        <v>239</v>
      </c>
      <c r="C366" s="93" t="s">
        <v>239</v>
      </c>
      <c r="D366" s="93" t="s">
        <v>239</v>
      </c>
      <c r="E366" s="93" t="s">
        <v>239</v>
      </c>
      <c r="F366" s="93" t="s">
        <v>239</v>
      </c>
      <c r="G366" s="93"/>
      <c r="H366" s="93" t="s">
        <v>239</v>
      </c>
      <c r="I366" s="93" t="s">
        <v>239</v>
      </c>
      <c r="J366" s="93" t="s">
        <v>239</v>
      </c>
      <c r="K366" s="93"/>
      <c r="L366" s="93"/>
      <c r="M366" s="93"/>
      <c r="N366" s="187" t="s">
        <v>239</v>
      </c>
      <c r="O366" s="179">
        <v>364</v>
      </c>
      <c r="P366" s="180" t="s">
        <v>239</v>
      </c>
      <c r="AL366" s="179">
        <v>341</v>
      </c>
      <c r="AM366" s="180">
        <v>0</v>
      </c>
      <c r="AN366" s="179" t="s">
        <v>239</v>
      </c>
      <c r="AO366" s="179">
        <v>341</v>
      </c>
    </row>
    <row r="367" spans="1:41" x14ac:dyDescent="0.2">
      <c r="A367" s="93" t="s">
        <v>239</v>
      </c>
      <c r="B367" s="93" t="s">
        <v>239</v>
      </c>
      <c r="C367" s="93" t="s">
        <v>239</v>
      </c>
      <c r="D367" s="93" t="s">
        <v>239</v>
      </c>
      <c r="E367" s="93" t="s">
        <v>239</v>
      </c>
      <c r="F367" s="93" t="s">
        <v>239</v>
      </c>
      <c r="G367" s="93"/>
      <c r="H367" s="93" t="s">
        <v>239</v>
      </c>
      <c r="I367" s="93" t="s">
        <v>239</v>
      </c>
      <c r="J367" s="93" t="s">
        <v>239</v>
      </c>
      <c r="K367" s="93"/>
      <c r="L367" s="93"/>
      <c r="M367" s="93"/>
      <c r="N367" s="187" t="s">
        <v>239</v>
      </c>
      <c r="O367" s="179">
        <v>365</v>
      </c>
      <c r="P367" s="180" t="s">
        <v>239</v>
      </c>
      <c r="AL367" s="179">
        <v>342</v>
      </c>
      <c r="AM367" s="180">
        <v>0</v>
      </c>
      <c r="AN367" s="179" t="s">
        <v>239</v>
      </c>
      <c r="AO367" s="179">
        <v>342</v>
      </c>
    </row>
    <row r="368" spans="1:41" x14ac:dyDescent="0.2">
      <c r="A368" s="93" t="s">
        <v>239</v>
      </c>
      <c r="B368" s="93" t="s">
        <v>239</v>
      </c>
      <c r="C368" s="93" t="s">
        <v>239</v>
      </c>
      <c r="D368" s="93" t="s">
        <v>239</v>
      </c>
      <c r="E368" s="93" t="s">
        <v>239</v>
      </c>
      <c r="F368" s="93" t="s">
        <v>239</v>
      </c>
      <c r="G368" s="93"/>
      <c r="H368" s="93" t="s">
        <v>239</v>
      </c>
      <c r="I368" s="93" t="s">
        <v>239</v>
      </c>
      <c r="J368" s="93" t="s">
        <v>239</v>
      </c>
      <c r="K368" s="93"/>
      <c r="L368" s="93"/>
      <c r="M368" s="93"/>
      <c r="N368" s="187" t="s">
        <v>239</v>
      </c>
      <c r="O368" s="179">
        <v>366</v>
      </c>
      <c r="P368" s="180" t="s">
        <v>239</v>
      </c>
      <c r="AL368" s="180">
        <v>343</v>
      </c>
      <c r="AM368" s="180">
        <v>0</v>
      </c>
      <c r="AN368" s="179" t="s">
        <v>239</v>
      </c>
      <c r="AO368" s="180">
        <v>343</v>
      </c>
    </row>
    <row r="369" spans="1:41" x14ac:dyDescent="0.2">
      <c r="A369" s="93" t="s">
        <v>239</v>
      </c>
      <c r="B369" s="93" t="s">
        <v>239</v>
      </c>
      <c r="C369" s="93" t="s">
        <v>239</v>
      </c>
      <c r="D369" s="93" t="s">
        <v>239</v>
      </c>
      <c r="E369" s="93" t="s">
        <v>239</v>
      </c>
      <c r="F369" s="93" t="s">
        <v>239</v>
      </c>
      <c r="G369" s="93"/>
      <c r="H369" s="93" t="s">
        <v>239</v>
      </c>
      <c r="I369" s="93" t="s">
        <v>239</v>
      </c>
      <c r="J369" s="93" t="s">
        <v>239</v>
      </c>
      <c r="K369" s="93"/>
      <c r="L369" s="93"/>
      <c r="M369" s="93"/>
      <c r="N369" s="187" t="s">
        <v>239</v>
      </c>
      <c r="O369" s="179">
        <v>367</v>
      </c>
      <c r="P369" s="180" t="s">
        <v>239</v>
      </c>
      <c r="AL369" s="179">
        <v>344</v>
      </c>
      <c r="AM369" s="180">
        <v>0</v>
      </c>
      <c r="AN369" s="179" t="s">
        <v>239</v>
      </c>
      <c r="AO369" s="179">
        <v>344</v>
      </c>
    </row>
    <row r="370" spans="1:41" x14ac:dyDescent="0.2">
      <c r="A370" s="93" t="s">
        <v>239</v>
      </c>
      <c r="B370" s="93" t="s">
        <v>239</v>
      </c>
      <c r="C370" s="93" t="s">
        <v>239</v>
      </c>
      <c r="D370" s="93" t="s">
        <v>239</v>
      </c>
      <c r="E370" s="93" t="s">
        <v>239</v>
      </c>
      <c r="F370" s="93" t="s">
        <v>239</v>
      </c>
      <c r="G370" s="93"/>
      <c r="H370" s="93" t="s">
        <v>239</v>
      </c>
      <c r="I370" s="93" t="s">
        <v>239</v>
      </c>
      <c r="J370" s="93" t="s">
        <v>239</v>
      </c>
      <c r="K370" s="93"/>
      <c r="L370" s="93"/>
      <c r="M370" s="93"/>
      <c r="N370" s="187" t="s">
        <v>239</v>
      </c>
      <c r="O370" s="179">
        <v>368</v>
      </c>
      <c r="P370" s="180" t="s">
        <v>239</v>
      </c>
      <c r="AL370" s="179">
        <v>345</v>
      </c>
      <c r="AM370" s="180">
        <v>0</v>
      </c>
      <c r="AN370" s="179" t="s">
        <v>239</v>
      </c>
      <c r="AO370" s="179">
        <v>345</v>
      </c>
    </row>
    <row r="371" spans="1:41" x14ac:dyDescent="0.2">
      <c r="A371" s="93" t="s">
        <v>239</v>
      </c>
      <c r="B371" s="93" t="s">
        <v>239</v>
      </c>
      <c r="C371" s="93" t="s">
        <v>239</v>
      </c>
      <c r="D371" s="93" t="s">
        <v>239</v>
      </c>
      <c r="E371" s="93" t="s">
        <v>239</v>
      </c>
      <c r="F371" s="93" t="s">
        <v>239</v>
      </c>
      <c r="G371" s="93"/>
      <c r="H371" s="93" t="s">
        <v>239</v>
      </c>
      <c r="I371" s="93" t="s">
        <v>239</v>
      </c>
      <c r="J371" s="93" t="s">
        <v>239</v>
      </c>
      <c r="K371" s="93"/>
      <c r="L371" s="93"/>
      <c r="M371" s="93"/>
      <c r="N371" s="187" t="s">
        <v>239</v>
      </c>
      <c r="O371" s="179">
        <v>369</v>
      </c>
      <c r="P371" s="180" t="s">
        <v>239</v>
      </c>
      <c r="AL371" s="180">
        <v>346</v>
      </c>
      <c r="AM371" s="180">
        <v>0</v>
      </c>
      <c r="AN371" s="179" t="s">
        <v>239</v>
      </c>
      <c r="AO371" s="180">
        <v>346</v>
      </c>
    </row>
    <row r="372" spans="1:41" x14ac:dyDescent="0.2">
      <c r="A372" s="93" t="s">
        <v>239</v>
      </c>
      <c r="B372" s="93" t="s">
        <v>239</v>
      </c>
      <c r="C372" s="93" t="s">
        <v>239</v>
      </c>
      <c r="D372" s="93" t="s">
        <v>239</v>
      </c>
      <c r="E372" s="93" t="s">
        <v>239</v>
      </c>
      <c r="F372" s="93" t="s">
        <v>239</v>
      </c>
      <c r="G372" s="93"/>
      <c r="H372" s="93" t="s">
        <v>239</v>
      </c>
      <c r="I372" s="93" t="s">
        <v>239</v>
      </c>
      <c r="J372" s="93" t="s">
        <v>239</v>
      </c>
      <c r="K372" s="93"/>
      <c r="L372" s="93"/>
      <c r="M372" s="93"/>
      <c r="N372" s="187" t="s">
        <v>239</v>
      </c>
      <c r="O372" s="179">
        <v>370</v>
      </c>
      <c r="P372" s="180" t="s">
        <v>239</v>
      </c>
      <c r="AL372" s="179">
        <v>347</v>
      </c>
      <c r="AM372" s="180">
        <v>0</v>
      </c>
      <c r="AN372" s="179" t="s">
        <v>239</v>
      </c>
      <c r="AO372" s="179">
        <v>347</v>
      </c>
    </row>
    <row r="373" spans="1:41" x14ac:dyDescent="0.2">
      <c r="A373" s="93" t="s">
        <v>239</v>
      </c>
      <c r="B373" s="93" t="s">
        <v>239</v>
      </c>
      <c r="C373" s="93" t="s">
        <v>239</v>
      </c>
      <c r="D373" s="93" t="s">
        <v>239</v>
      </c>
      <c r="E373" s="93" t="s">
        <v>239</v>
      </c>
      <c r="F373" s="93" t="s">
        <v>239</v>
      </c>
      <c r="G373" s="93"/>
      <c r="H373" s="93" t="s">
        <v>239</v>
      </c>
      <c r="I373" s="93" t="s">
        <v>239</v>
      </c>
      <c r="J373" s="93" t="s">
        <v>239</v>
      </c>
      <c r="K373" s="93"/>
      <c r="L373" s="93"/>
      <c r="M373" s="93"/>
      <c r="N373" s="187" t="s">
        <v>239</v>
      </c>
      <c r="O373" s="179">
        <v>371</v>
      </c>
      <c r="P373" s="180" t="s">
        <v>239</v>
      </c>
      <c r="AL373" s="179">
        <v>348</v>
      </c>
      <c r="AM373" s="180">
        <v>0</v>
      </c>
      <c r="AN373" s="179" t="s">
        <v>239</v>
      </c>
      <c r="AO373" s="179">
        <v>348</v>
      </c>
    </row>
    <row r="374" spans="1:41" x14ac:dyDescent="0.2">
      <c r="A374" s="93" t="s">
        <v>239</v>
      </c>
      <c r="B374" s="93" t="s">
        <v>239</v>
      </c>
      <c r="C374" s="93" t="s">
        <v>239</v>
      </c>
      <c r="D374" s="93" t="s">
        <v>239</v>
      </c>
      <c r="E374" s="93" t="s">
        <v>239</v>
      </c>
      <c r="F374" s="93" t="s">
        <v>239</v>
      </c>
      <c r="G374" s="93"/>
      <c r="H374" s="93" t="s">
        <v>239</v>
      </c>
      <c r="I374" s="93" t="s">
        <v>239</v>
      </c>
      <c r="J374" s="93" t="s">
        <v>239</v>
      </c>
      <c r="K374" s="93"/>
      <c r="L374" s="93"/>
      <c r="M374" s="93"/>
      <c r="N374" s="187" t="s">
        <v>239</v>
      </c>
      <c r="O374" s="179">
        <v>372</v>
      </c>
      <c r="P374" s="180" t="s">
        <v>239</v>
      </c>
      <c r="AL374" s="180">
        <v>349</v>
      </c>
      <c r="AM374" s="180">
        <v>0</v>
      </c>
      <c r="AN374" s="179" t="s">
        <v>239</v>
      </c>
      <c r="AO374" s="180">
        <v>349</v>
      </c>
    </row>
    <row r="375" spans="1:41" x14ac:dyDescent="0.2">
      <c r="A375" s="93" t="s">
        <v>239</v>
      </c>
      <c r="B375" s="93" t="s">
        <v>239</v>
      </c>
      <c r="C375" s="93" t="s">
        <v>239</v>
      </c>
      <c r="D375" s="93" t="s">
        <v>239</v>
      </c>
      <c r="E375" s="93" t="s">
        <v>239</v>
      </c>
      <c r="F375" s="93" t="s">
        <v>239</v>
      </c>
      <c r="G375" s="93"/>
      <c r="H375" s="93" t="s">
        <v>239</v>
      </c>
      <c r="I375" s="93" t="s">
        <v>239</v>
      </c>
      <c r="J375" s="93" t="s">
        <v>239</v>
      </c>
      <c r="K375" s="93"/>
      <c r="L375" s="93"/>
      <c r="M375" s="93"/>
      <c r="N375" s="187" t="s">
        <v>239</v>
      </c>
      <c r="O375" s="179">
        <v>373</v>
      </c>
      <c r="P375" s="180" t="s">
        <v>239</v>
      </c>
      <c r="AL375" s="179">
        <v>350</v>
      </c>
      <c r="AM375" s="180">
        <v>0</v>
      </c>
      <c r="AN375" s="179" t="s">
        <v>239</v>
      </c>
      <c r="AO375" s="179">
        <v>350</v>
      </c>
    </row>
    <row r="376" spans="1:41" x14ac:dyDescent="0.2">
      <c r="A376" s="93" t="s">
        <v>239</v>
      </c>
      <c r="B376" s="93" t="s">
        <v>239</v>
      </c>
      <c r="C376" s="93" t="s">
        <v>239</v>
      </c>
      <c r="D376" s="93" t="s">
        <v>239</v>
      </c>
      <c r="E376" s="93" t="s">
        <v>239</v>
      </c>
      <c r="F376" s="93" t="s">
        <v>239</v>
      </c>
      <c r="G376" s="93"/>
      <c r="H376" s="93" t="s">
        <v>239</v>
      </c>
      <c r="I376" s="93" t="s">
        <v>239</v>
      </c>
      <c r="J376" s="93" t="s">
        <v>239</v>
      </c>
      <c r="K376" s="93"/>
      <c r="L376" s="93"/>
      <c r="M376" s="93"/>
      <c r="N376" s="187" t="s">
        <v>239</v>
      </c>
      <c r="O376" s="179">
        <v>374</v>
      </c>
      <c r="P376" s="180" t="s">
        <v>239</v>
      </c>
      <c r="AL376" s="179">
        <v>351</v>
      </c>
      <c r="AM376" s="180">
        <v>0</v>
      </c>
      <c r="AN376" s="179" t="s">
        <v>239</v>
      </c>
      <c r="AO376" s="179">
        <v>351</v>
      </c>
    </row>
    <row r="377" spans="1:41" x14ac:dyDescent="0.2">
      <c r="A377" s="93" t="s">
        <v>239</v>
      </c>
      <c r="B377" s="93" t="s">
        <v>239</v>
      </c>
      <c r="C377" s="93" t="s">
        <v>239</v>
      </c>
      <c r="D377" s="93" t="s">
        <v>239</v>
      </c>
      <c r="E377" s="93" t="s">
        <v>239</v>
      </c>
      <c r="F377" s="93" t="s">
        <v>239</v>
      </c>
      <c r="G377" s="93"/>
      <c r="H377" s="93" t="s">
        <v>239</v>
      </c>
      <c r="I377" s="93" t="s">
        <v>239</v>
      </c>
      <c r="J377" s="93" t="s">
        <v>239</v>
      </c>
      <c r="K377" s="93"/>
      <c r="L377" s="93"/>
      <c r="M377" s="93"/>
      <c r="N377" s="187" t="s">
        <v>239</v>
      </c>
      <c r="O377" s="179">
        <v>375</v>
      </c>
      <c r="P377" s="180" t="s">
        <v>239</v>
      </c>
      <c r="AL377" s="180">
        <v>352</v>
      </c>
      <c r="AM377" s="180">
        <v>0</v>
      </c>
      <c r="AN377" s="179" t="s">
        <v>239</v>
      </c>
      <c r="AO377" s="180">
        <v>352</v>
      </c>
    </row>
    <row r="378" spans="1:41" x14ac:dyDescent="0.2">
      <c r="A378" s="93" t="s">
        <v>239</v>
      </c>
      <c r="B378" s="93" t="s">
        <v>239</v>
      </c>
      <c r="C378" s="93" t="s">
        <v>239</v>
      </c>
      <c r="D378" s="93" t="s">
        <v>239</v>
      </c>
      <c r="E378" s="93" t="s">
        <v>239</v>
      </c>
      <c r="F378" s="93" t="s">
        <v>239</v>
      </c>
      <c r="G378" s="93"/>
      <c r="H378" s="93" t="s">
        <v>239</v>
      </c>
      <c r="I378" s="93" t="s">
        <v>239</v>
      </c>
      <c r="J378" s="93" t="s">
        <v>239</v>
      </c>
      <c r="K378" s="93"/>
      <c r="L378" s="93"/>
      <c r="M378" s="93"/>
      <c r="N378" s="187" t="s">
        <v>239</v>
      </c>
      <c r="O378" s="179">
        <v>376</v>
      </c>
      <c r="P378" s="180" t="s">
        <v>239</v>
      </c>
      <c r="AL378" s="179">
        <v>353</v>
      </c>
      <c r="AM378" s="180">
        <v>0</v>
      </c>
      <c r="AN378" s="179" t="s">
        <v>239</v>
      </c>
      <c r="AO378" s="179">
        <v>353</v>
      </c>
    </row>
    <row r="379" spans="1:41" x14ac:dyDescent="0.2">
      <c r="A379" s="93" t="s">
        <v>239</v>
      </c>
      <c r="B379" s="93" t="s">
        <v>239</v>
      </c>
      <c r="C379" s="93" t="s">
        <v>239</v>
      </c>
      <c r="D379" s="93" t="s">
        <v>239</v>
      </c>
      <c r="E379" s="93" t="s">
        <v>239</v>
      </c>
      <c r="F379" s="93" t="s">
        <v>239</v>
      </c>
      <c r="G379" s="93"/>
      <c r="H379" s="93" t="s">
        <v>239</v>
      </c>
      <c r="I379" s="93" t="s">
        <v>239</v>
      </c>
      <c r="J379" s="93" t="s">
        <v>239</v>
      </c>
      <c r="K379" s="93"/>
      <c r="L379" s="93"/>
      <c r="M379" s="93"/>
      <c r="N379" s="187" t="s">
        <v>239</v>
      </c>
      <c r="O379" s="179">
        <v>377</v>
      </c>
      <c r="P379" s="180" t="s">
        <v>239</v>
      </c>
      <c r="AL379" s="179">
        <v>354</v>
      </c>
      <c r="AM379" s="180">
        <v>0</v>
      </c>
      <c r="AN379" s="179" t="s">
        <v>239</v>
      </c>
      <c r="AO379" s="179">
        <v>354</v>
      </c>
    </row>
    <row r="380" spans="1:41" x14ac:dyDescent="0.2">
      <c r="A380" s="93" t="s">
        <v>239</v>
      </c>
      <c r="B380" s="93" t="s">
        <v>239</v>
      </c>
      <c r="C380" s="93" t="s">
        <v>239</v>
      </c>
      <c r="D380" s="93" t="s">
        <v>239</v>
      </c>
      <c r="E380" s="93" t="s">
        <v>239</v>
      </c>
      <c r="F380" s="93" t="s">
        <v>239</v>
      </c>
      <c r="G380" s="93"/>
      <c r="H380" s="93" t="s">
        <v>239</v>
      </c>
      <c r="I380" s="93" t="s">
        <v>239</v>
      </c>
      <c r="J380" s="93" t="s">
        <v>239</v>
      </c>
      <c r="K380" s="93"/>
      <c r="L380" s="93"/>
      <c r="M380" s="93"/>
      <c r="N380" s="187" t="s">
        <v>239</v>
      </c>
      <c r="O380" s="179">
        <v>378</v>
      </c>
      <c r="P380" s="180" t="s">
        <v>239</v>
      </c>
      <c r="AL380" s="180">
        <v>355</v>
      </c>
      <c r="AM380" s="180">
        <v>0</v>
      </c>
      <c r="AN380" s="179" t="s">
        <v>239</v>
      </c>
      <c r="AO380" s="180">
        <v>355</v>
      </c>
    </row>
    <row r="381" spans="1:41" x14ac:dyDescent="0.2">
      <c r="A381" s="93" t="s">
        <v>239</v>
      </c>
      <c r="B381" s="93" t="s">
        <v>239</v>
      </c>
      <c r="C381" s="93" t="s">
        <v>239</v>
      </c>
      <c r="D381" s="93" t="s">
        <v>239</v>
      </c>
      <c r="E381" s="93" t="s">
        <v>239</v>
      </c>
      <c r="F381" s="93" t="s">
        <v>239</v>
      </c>
      <c r="G381" s="93"/>
      <c r="H381" s="93" t="s">
        <v>239</v>
      </c>
      <c r="I381" s="93" t="s">
        <v>239</v>
      </c>
      <c r="J381" s="93" t="s">
        <v>239</v>
      </c>
      <c r="K381" s="93"/>
      <c r="L381" s="93"/>
      <c r="M381" s="93"/>
      <c r="N381" s="187" t="s">
        <v>239</v>
      </c>
      <c r="O381" s="179">
        <v>379</v>
      </c>
      <c r="P381" s="180" t="s">
        <v>239</v>
      </c>
      <c r="AL381" s="179">
        <v>356</v>
      </c>
      <c r="AM381" s="180">
        <v>0</v>
      </c>
      <c r="AN381" s="179" t="s">
        <v>239</v>
      </c>
      <c r="AO381" s="179">
        <v>356</v>
      </c>
    </row>
    <row r="382" spans="1:41" x14ac:dyDescent="0.2">
      <c r="A382" s="93" t="s">
        <v>239</v>
      </c>
      <c r="B382" s="93" t="s">
        <v>239</v>
      </c>
      <c r="C382" s="93" t="s">
        <v>239</v>
      </c>
      <c r="D382" s="93" t="s">
        <v>239</v>
      </c>
      <c r="E382" s="93" t="s">
        <v>239</v>
      </c>
      <c r="F382" s="93" t="s">
        <v>239</v>
      </c>
      <c r="G382" s="93"/>
      <c r="H382" s="93" t="s">
        <v>239</v>
      </c>
      <c r="I382" s="93" t="s">
        <v>239</v>
      </c>
      <c r="J382" s="93" t="s">
        <v>239</v>
      </c>
      <c r="K382" s="93"/>
      <c r="L382" s="93"/>
      <c r="M382" s="93"/>
      <c r="N382" s="187" t="s">
        <v>239</v>
      </c>
      <c r="O382" s="179">
        <v>380</v>
      </c>
      <c r="P382" s="180" t="s">
        <v>239</v>
      </c>
      <c r="AL382" s="179">
        <v>357</v>
      </c>
      <c r="AM382" s="180">
        <v>0</v>
      </c>
      <c r="AN382" s="179" t="s">
        <v>239</v>
      </c>
      <c r="AO382" s="179">
        <v>357</v>
      </c>
    </row>
    <row r="383" spans="1:41" x14ac:dyDescent="0.2">
      <c r="A383" s="93" t="s">
        <v>239</v>
      </c>
      <c r="B383" s="93" t="s">
        <v>239</v>
      </c>
      <c r="C383" s="93" t="s">
        <v>239</v>
      </c>
      <c r="D383" s="93" t="s">
        <v>239</v>
      </c>
      <c r="E383" s="93" t="s">
        <v>239</v>
      </c>
      <c r="F383" s="93" t="s">
        <v>239</v>
      </c>
      <c r="G383" s="93"/>
      <c r="H383" s="93" t="s">
        <v>239</v>
      </c>
      <c r="I383" s="93" t="s">
        <v>239</v>
      </c>
      <c r="J383" s="93" t="s">
        <v>239</v>
      </c>
      <c r="K383" s="93"/>
      <c r="L383" s="93"/>
      <c r="M383" s="93"/>
      <c r="N383" s="187" t="s">
        <v>239</v>
      </c>
      <c r="O383" s="179">
        <v>381</v>
      </c>
      <c r="P383" s="180" t="s">
        <v>239</v>
      </c>
      <c r="AL383" s="180">
        <v>358</v>
      </c>
      <c r="AM383" s="180">
        <v>0</v>
      </c>
      <c r="AN383" s="179" t="s">
        <v>239</v>
      </c>
      <c r="AO383" s="180">
        <v>358</v>
      </c>
    </row>
    <row r="384" spans="1:41" x14ac:dyDescent="0.2">
      <c r="A384" s="93" t="s">
        <v>239</v>
      </c>
      <c r="B384" s="93" t="s">
        <v>239</v>
      </c>
      <c r="C384" s="93" t="s">
        <v>239</v>
      </c>
      <c r="D384" s="93" t="s">
        <v>239</v>
      </c>
      <c r="E384" s="93" t="s">
        <v>239</v>
      </c>
      <c r="F384" s="93" t="s">
        <v>239</v>
      </c>
      <c r="G384" s="93"/>
      <c r="H384" s="93" t="s">
        <v>239</v>
      </c>
      <c r="I384" s="93" t="s">
        <v>239</v>
      </c>
      <c r="J384" s="93" t="s">
        <v>239</v>
      </c>
      <c r="K384" s="93"/>
      <c r="L384" s="93"/>
      <c r="M384" s="93"/>
      <c r="N384" s="187" t="s">
        <v>239</v>
      </c>
      <c r="O384" s="179">
        <v>382</v>
      </c>
      <c r="P384" s="180" t="s">
        <v>239</v>
      </c>
      <c r="AL384" s="179">
        <v>359</v>
      </c>
      <c r="AM384" s="180">
        <v>0</v>
      </c>
      <c r="AN384" s="179" t="s">
        <v>239</v>
      </c>
      <c r="AO384" s="179">
        <v>359</v>
      </c>
    </row>
    <row r="385" spans="1:41" x14ac:dyDescent="0.2">
      <c r="A385" s="93" t="s">
        <v>239</v>
      </c>
      <c r="B385" s="93" t="s">
        <v>239</v>
      </c>
      <c r="C385" s="93" t="s">
        <v>239</v>
      </c>
      <c r="D385" s="93" t="s">
        <v>239</v>
      </c>
      <c r="E385" s="93" t="s">
        <v>239</v>
      </c>
      <c r="F385" s="93" t="s">
        <v>239</v>
      </c>
      <c r="G385" s="93"/>
      <c r="H385" s="93" t="s">
        <v>239</v>
      </c>
      <c r="I385" s="93" t="s">
        <v>239</v>
      </c>
      <c r="J385" s="93" t="s">
        <v>239</v>
      </c>
      <c r="K385" s="93"/>
      <c r="L385" s="93"/>
      <c r="M385" s="93"/>
      <c r="N385" s="187" t="s">
        <v>239</v>
      </c>
      <c r="O385" s="179">
        <v>383</v>
      </c>
      <c r="P385" s="180" t="s">
        <v>239</v>
      </c>
      <c r="AL385" s="179">
        <v>360</v>
      </c>
      <c r="AM385" s="180">
        <v>0</v>
      </c>
      <c r="AN385" s="179" t="s">
        <v>239</v>
      </c>
      <c r="AO385" s="179">
        <v>360</v>
      </c>
    </row>
    <row r="386" spans="1:41" x14ac:dyDescent="0.2">
      <c r="A386" s="93" t="s">
        <v>239</v>
      </c>
      <c r="B386" s="93" t="s">
        <v>239</v>
      </c>
      <c r="C386" s="93" t="s">
        <v>239</v>
      </c>
      <c r="D386" s="93" t="s">
        <v>239</v>
      </c>
      <c r="E386" s="93" t="s">
        <v>239</v>
      </c>
      <c r="F386" s="93" t="s">
        <v>239</v>
      </c>
      <c r="G386" s="93"/>
      <c r="H386" s="93" t="s">
        <v>239</v>
      </c>
      <c r="I386" s="93" t="s">
        <v>239</v>
      </c>
      <c r="J386" s="93" t="s">
        <v>239</v>
      </c>
      <c r="K386" s="93"/>
      <c r="L386" s="93"/>
      <c r="M386" s="93"/>
      <c r="N386" s="187" t="s">
        <v>239</v>
      </c>
      <c r="O386" s="179">
        <v>384</v>
      </c>
      <c r="P386" s="180" t="s">
        <v>239</v>
      </c>
      <c r="AL386" s="180">
        <v>361</v>
      </c>
      <c r="AM386" s="180">
        <v>0</v>
      </c>
      <c r="AN386" s="179" t="s">
        <v>239</v>
      </c>
      <c r="AO386" s="180">
        <v>361</v>
      </c>
    </row>
    <row r="387" spans="1:41" x14ac:dyDescent="0.2">
      <c r="A387" s="93" t="s">
        <v>239</v>
      </c>
      <c r="B387" s="93" t="s">
        <v>239</v>
      </c>
      <c r="C387" s="93" t="s">
        <v>239</v>
      </c>
      <c r="D387" s="93" t="s">
        <v>239</v>
      </c>
      <c r="E387" s="93" t="s">
        <v>239</v>
      </c>
      <c r="F387" s="93" t="s">
        <v>239</v>
      </c>
      <c r="G387" s="93"/>
      <c r="H387" s="93" t="s">
        <v>239</v>
      </c>
      <c r="I387" s="93" t="s">
        <v>239</v>
      </c>
      <c r="J387" s="93" t="s">
        <v>239</v>
      </c>
      <c r="K387" s="93"/>
      <c r="L387" s="93"/>
      <c r="M387" s="93"/>
      <c r="N387" s="187" t="s">
        <v>239</v>
      </c>
      <c r="O387" s="179">
        <v>385</v>
      </c>
      <c r="P387" s="180" t="s">
        <v>239</v>
      </c>
      <c r="AL387" s="179">
        <v>362</v>
      </c>
      <c r="AM387" s="180">
        <v>0</v>
      </c>
      <c r="AN387" s="179" t="s">
        <v>239</v>
      </c>
      <c r="AO387" s="179">
        <v>362</v>
      </c>
    </row>
    <row r="388" spans="1:41" x14ac:dyDescent="0.2">
      <c r="A388" s="93" t="s">
        <v>239</v>
      </c>
      <c r="B388" s="93" t="s">
        <v>239</v>
      </c>
      <c r="C388" s="93" t="s">
        <v>239</v>
      </c>
      <c r="D388" s="93" t="s">
        <v>239</v>
      </c>
      <c r="E388" s="93" t="s">
        <v>239</v>
      </c>
      <c r="F388" s="93" t="s">
        <v>239</v>
      </c>
      <c r="G388" s="93"/>
      <c r="H388" s="93" t="s">
        <v>239</v>
      </c>
      <c r="I388" s="93" t="s">
        <v>239</v>
      </c>
      <c r="J388" s="93" t="s">
        <v>239</v>
      </c>
      <c r="K388" s="93"/>
      <c r="L388" s="93"/>
      <c r="M388" s="93"/>
      <c r="N388" s="187" t="s">
        <v>239</v>
      </c>
      <c r="O388" s="179">
        <v>386</v>
      </c>
      <c r="P388" s="180" t="s">
        <v>239</v>
      </c>
      <c r="AL388" s="179">
        <v>363</v>
      </c>
      <c r="AM388" s="180">
        <v>0</v>
      </c>
      <c r="AN388" s="179" t="s">
        <v>239</v>
      </c>
      <c r="AO388" s="179">
        <v>363</v>
      </c>
    </row>
    <row r="389" spans="1:41" x14ac:dyDescent="0.2">
      <c r="A389" s="93" t="s">
        <v>239</v>
      </c>
      <c r="B389" s="93" t="s">
        <v>239</v>
      </c>
      <c r="C389" s="93" t="s">
        <v>239</v>
      </c>
      <c r="D389" s="93" t="s">
        <v>239</v>
      </c>
      <c r="E389" s="93" t="s">
        <v>239</v>
      </c>
      <c r="F389" s="93" t="s">
        <v>239</v>
      </c>
      <c r="G389" s="93"/>
      <c r="H389" s="93" t="s">
        <v>239</v>
      </c>
      <c r="I389" s="93" t="s">
        <v>239</v>
      </c>
      <c r="J389" s="93" t="s">
        <v>239</v>
      </c>
      <c r="K389" s="93"/>
      <c r="L389" s="93"/>
      <c r="M389" s="93"/>
      <c r="N389" s="187" t="s">
        <v>239</v>
      </c>
      <c r="O389" s="179">
        <v>387</v>
      </c>
      <c r="P389" s="180" t="s">
        <v>239</v>
      </c>
      <c r="AL389" s="180">
        <v>364</v>
      </c>
      <c r="AM389" s="180">
        <v>0</v>
      </c>
      <c r="AN389" s="179" t="s">
        <v>239</v>
      </c>
      <c r="AO389" s="180">
        <v>364</v>
      </c>
    </row>
    <row r="390" spans="1:41" x14ac:dyDescent="0.2">
      <c r="A390" s="93" t="s">
        <v>239</v>
      </c>
      <c r="B390" s="93" t="s">
        <v>239</v>
      </c>
      <c r="C390" s="93" t="s">
        <v>239</v>
      </c>
      <c r="D390" s="93" t="s">
        <v>239</v>
      </c>
      <c r="E390" s="93" t="s">
        <v>239</v>
      </c>
      <c r="F390" s="93" t="s">
        <v>239</v>
      </c>
      <c r="G390" s="93"/>
      <c r="H390" s="93" t="s">
        <v>239</v>
      </c>
      <c r="I390" s="93" t="s">
        <v>239</v>
      </c>
      <c r="J390" s="93" t="s">
        <v>239</v>
      </c>
      <c r="K390" s="93"/>
      <c r="L390" s="93"/>
      <c r="M390" s="93"/>
      <c r="N390" s="187" t="s">
        <v>239</v>
      </c>
      <c r="O390" s="179">
        <v>388</v>
      </c>
      <c r="P390" s="180" t="s">
        <v>239</v>
      </c>
      <c r="AL390" s="179">
        <v>365</v>
      </c>
      <c r="AM390" s="180">
        <v>0</v>
      </c>
      <c r="AN390" s="179" t="s">
        <v>239</v>
      </c>
      <c r="AO390" s="179">
        <v>365</v>
      </c>
    </row>
    <row r="391" spans="1:41" x14ac:dyDescent="0.2">
      <c r="A391" s="93" t="s">
        <v>239</v>
      </c>
      <c r="B391" s="93" t="s">
        <v>239</v>
      </c>
      <c r="C391" s="93" t="s">
        <v>239</v>
      </c>
      <c r="D391" s="93" t="s">
        <v>239</v>
      </c>
      <c r="E391" s="93" t="s">
        <v>239</v>
      </c>
      <c r="F391" s="93" t="s">
        <v>239</v>
      </c>
      <c r="G391" s="93"/>
      <c r="H391" s="93" t="s">
        <v>239</v>
      </c>
      <c r="I391" s="93" t="s">
        <v>239</v>
      </c>
      <c r="J391" s="93" t="s">
        <v>239</v>
      </c>
      <c r="K391" s="93"/>
      <c r="L391" s="93"/>
      <c r="M391" s="93"/>
      <c r="N391" s="187" t="s">
        <v>239</v>
      </c>
      <c r="O391" s="179">
        <v>389</v>
      </c>
      <c r="P391" s="180" t="s">
        <v>239</v>
      </c>
      <c r="AL391" s="179">
        <v>366</v>
      </c>
      <c r="AM391" s="180">
        <v>0</v>
      </c>
      <c r="AN391" s="179" t="s">
        <v>239</v>
      </c>
      <c r="AO391" s="179">
        <v>366</v>
      </c>
    </row>
    <row r="392" spans="1:41" x14ac:dyDescent="0.2">
      <c r="A392" s="93" t="s">
        <v>239</v>
      </c>
      <c r="B392" s="93" t="s">
        <v>239</v>
      </c>
      <c r="C392" s="93" t="s">
        <v>239</v>
      </c>
      <c r="D392" s="93" t="s">
        <v>239</v>
      </c>
      <c r="E392" s="93" t="s">
        <v>239</v>
      </c>
      <c r="F392" s="93" t="s">
        <v>239</v>
      </c>
      <c r="G392" s="93"/>
      <c r="H392" s="93" t="s">
        <v>239</v>
      </c>
      <c r="I392" s="93" t="s">
        <v>239</v>
      </c>
      <c r="J392" s="93" t="s">
        <v>239</v>
      </c>
      <c r="K392" s="93"/>
      <c r="L392" s="93"/>
      <c r="M392" s="93"/>
      <c r="N392" s="187" t="s">
        <v>239</v>
      </c>
      <c r="O392" s="179">
        <v>390</v>
      </c>
      <c r="P392" s="180" t="s">
        <v>239</v>
      </c>
      <c r="AL392" s="180">
        <v>367</v>
      </c>
      <c r="AM392" s="180">
        <v>0</v>
      </c>
      <c r="AN392" s="179" t="s">
        <v>239</v>
      </c>
      <c r="AO392" s="180">
        <v>367</v>
      </c>
    </row>
    <row r="393" spans="1:41" x14ac:dyDescent="0.2">
      <c r="A393" s="93" t="s">
        <v>239</v>
      </c>
      <c r="B393" s="93" t="s">
        <v>239</v>
      </c>
      <c r="C393" s="93" t="s">
        <v>239</v>
      </c>
      <c r="D393" s="93" t="s">
        <v>239</v>
      </c>
      <c r="E393" s="93" t="s">
        <v>239</v>
      </c>
      <c r="F393" s="93" t="s">
        <v>239</v>
      </c>
      <c r="G393" s="93"/>
      <c r="H393" s="93" t="s">
        <v>239</v>
      </c>
      <c r="I393" s="93" t="s">
        <v>239</v>
      </c>
      <c r="J393" s="93" t="s">
        <v>239</v>
      </c>
      <c r="K393" s="93"/>
      <c r="L393" s="93"/>
      <c r="M393" s="93"/>
      <c r="N393" s="187" t="s">
        <v>239</v>
      </c>
      <c r="O393" s="179">
        <v>391</v>
      </c>
      <c r="P393" s="180" t="s">
        <v>239</v>
      </c>
      <c r="AL393" s="179">
        <v>368</v>
      </c>
      <c r="AM393" s="180">
        <v>0</v>
      </c>
      <c r="AN393" s="179" t="s">
        <v>239</v>
      </c>
      <c r="AO393" s="179">
        <v>368</v>
      </c>
    </row>
    <row r="394" spans="1:41" x14ac:dyDescent="0.2">
      <c r="A394" s="93" t="s">
        <v>239</v>
      </c>
      <c r="B394" s="93" t="s">
        <v>239</v>
      </c>
      <c r="C394" s="93" t="s">
        <v>239</v>
      </c>
      <c r="D394" s="93" t="s">
        <v>239</v>
      </c>
      <c r="E394" s="93" t="s">
        <v>239</v>
      </c>
      <c r="F394" s="93" t="s">
        <v>239</v>
      </c>
      <c r="G394" s="93"/>
      <c r="H394" s="93" t="s">
        <v>239</v>
      </c>
      <c r="I394" s="93" t="s">
        <v>239</v>
      </c>
      <c r="J394" s="93" t="s">
        <v>239</v>
      </c>
      <c r="K394" s="93"/>
      <c r="L394" s="93"/>
      <c r="M394" s="93"/>
      <c r="N394" s="187" t="s">
        <v>239</v>
      </c>
      <c r="O394" s="179">
        <v>392</v>
      </c>
      <c r="P394" s="180" t="s">
        <v>239</v>
      </c>
      <c r="AL394" s="179">
        <v>369</v>
      </c>
      <c r="AM394" s="180">
        <v>0</v>
      </c>
      <c r="AN394" s="179" t="s">
        <v>239</v>
      </c>
      <c r="AO394" s="179">
        <v>369</v>
      </c>
    </row>
    <row r="395" spans="1:41" x14ac:dyDescent="0.2">
      <c r="A395" s="93" t="s">
        <v>239</v>
      </c>
      <c r="B395" s="93" t="s">
        <v>239</v>
      </c>
      <c r="C395" s="93" t="s">
        <v>239</v>
      </c>
      <c r="D395" s="93" t="s">
        <v>239</v>
      </c>
      <c r="E395" s="93" t="s">
        <v>239</v>
      </c>
      <c r="F395" s="93" t="s">
        <v>239</v>
      </c>
      <c r="G395" s="93"/>
      <c r="H395" s="93" t="s">
        <v>239</v>
      </c>
      <c r="I395" s="93" t="s">
        <v>239</v>
      </c>
      <c r="J395" s="93" t="s">
        <v>239</v>
      </c>
      <c r="K395" s="93"/>
      <c r="L395" s="93"/>
      <c r="M395" s="93"/>
      <c r="N395" s="187" t="s">
        <v>239</v>
      </c>
      <c r="O395" s="179">
        <v>393</v>
      </c>
      <c r="P395" s="180" t="s">
        <v>239</v>
      </c>
      <c r="AL395" s="180">
        <v>370</v>
      </c>
      <c r="AM395" s="180">
        <v>0</v>
      </c>
      <c r="AN395" s="179" t="s">
        <v>239</v>
      </c>
      <c r="AO395" s="180">
        <v>370</v>
      </c>
    </row>
    <row r="396" spans="1:41" x14ac:dyDescent="0.2">
      <c r="A396" s="93" t="s">
        <v>239</v>
      </c>
      <c r="B396" s="93" t="s">
        <v>239</v>
      </c>
      <c r="C396" s="93" t="s">
        <v>239</v>
      </c>
      <c r="D396" s="93" t="s">
        <v>239</v>
      </c>
      <c r="E396" s="93" t="s">
        <v>239</v>
      </c>
      <c r="F396" s="93" t="s">
        <v>239</v>
      </c>
      <c r="G396" s="93"/>
      <c r="H396" s="93" t="s">
        <v>239</v>
      </c>
      <c r="I396" s="93" t="s">
        <v>239</v>
      </c>
      <c r="J396" s="93" t="s">
        <v>239</v>
      </c>
      <c r="K396" s="93"/>
      <c r="L396" s="93"/>
      <c r="M396" s="93"/>
      <c r="N396" s="187" t="s">
        <v>239</v>
      </c>
      <c r="O396" s="179">
        <v>394</v>
      </c>
      <c r="P396" s="180" t="s">
        <v>239</v>
      </c>
      <c r="AL396" s="179">
        <v>371</v>
      </c>
      <c r="AM396" s="180">
        <v>0</v>
      </c>
      <c r="AN396" s="179" t="s">
        <v>239</v>
      </c>
      <c r="AO396" s="179">
        <v>371</v>
      </c>
    </row>
    <row r="397" spans="1:41" x14ac:dyDescent="0.2">
      <c r="A397" s="93" t="s">
        <v>239</v>
      </c>
      <c r="B397" s="93" t="s">
        <v>239</v>
      </c>
      <c r="C397" s="93" t="s">
        <v>239</v>
      </c>
      <c r="D397" s="93" t="s">
        <v>239</v>
      </c>
      <c r="E397" s="93" t="s">
        <v>239</v>
      </c>
      <c r="F397" s="93" t="s">
        <v>239</v>
      </c>
      <c r="G397" s="93"/>
      <c r="H397" s="93" t="s">
        <v>239</v>
      </c>
      <c r="I397" s="93" t="s">
        <v>239</v>
      </c>
      <c r="J397" s="93" t="s">
        <v>239</v>
      </c>
      <c r="K397" s="93"/>
      <c r="L397" s="93"/>
      <c r="M397" s="93"/>
      <c r="N397" s="187" t="s">
        <v>239</v>
      </c>
      <c r="O397" s="179">
        <v>395</v>
      </c>
      <c r="P397" s="180" t="s">
        <v>239</v>
      </c>
      <c r="AL397" s="179">
        <v>372</v>
      </c>
      <c r="AM397" s="180">
        <v>0</v>
      </c>
      <c r="AN397" s="179" t="s">
        <v>239</v>
      </c>
      <c r="AO397" s="179">
        <v>372</v>
      </c>
    </row>
    <row r="398" spans="1:41" x14ac:dyDescent="0.2">
      <c r="A398" s="93" t="s">
        <v>239</v>
      </c>
      <c r="B398" s="93" t="s">
        <v>239</v>
      </c>
      <c r="C398" s="93" t="s">
        <v>239</v>
      </c>
      <c r="D398" s="93" t="s">
        <v>239</v>
      </c>
      <c r="E398" s="93" t="s">
        <v>239</v>
      </c>
      <c r="F398" s="93" t="s">
        <v>239</v>
      </c>
      <c r="G398" s="93"/>
      <c r="H398" s="93" t="s">
        <v>239</v>
      </c>
      <c r="I398" s="93" t="s">
        <v>239</v>
      </c>
      <c r="J398" s="93" t="s">
        <v>239</v>
      </c>
      <c r="K398" s="93"/>
      <c r="L398" s="93"/>
      <c r="M398" s="93"/>
      <c r="N398" s="187" t="s">
        <v>239</v>
      </c>
      <c r="O398" s="179">
        <v>396</v>
      </c>
      <c r="P398" s="180" t="s">
        <v>239</v>
      </c>
      <c r="AL398" s="180">
        <v>373</v>
      </c>
      <c r="AM398" s="180">
        <v>0</v>
      </c>
      <c r="AN398" s="179" t="s">
        <v>239</v>
      </c>
      <c r="AO398" s="180">
        <v>373</v>
      </c>
    </row>
    <row r="399" spans="1:41" x14ac:dyDescent="0.2">
      <c r="A399" s="93" t="s">
        <v>239</v>
      </c>
      <c r="B399" s="93" t="s">
        <v>239</v>
      </c>
      <c r="C399" s="93" t="s">
        <v>239</v>
      </c>
      <c r="D399" s="93" t="s">
        <v>239</v>
      </c>
      <c r="E399" s="93" t="s">
        <v>239</v>
      </c>
      <c r="F399" s="93" t="s">
        <v>239</v>
      </c>
      <c r="G399" s="93"/>
      <c r="H399" s="93" t="s">
        <v>239</v>
      </c>
      <c r="I399" s="93" t="s">
        <v>239</v>
      </c>
      <c r="J399" s="93" t="s">
        <v>239</v>
      </c>
      <c r="K399" s="93"/>
      <c r="L399" s="93"/>
      <c r="M399" s="93"/>
      <c r="N399" s="187" t="s">
        <v>239</v>
      </c>
      <c r="O399" s="179">
        <v>397</v>
      </c>
      <c r="P399" s="180" t="s">
        <v>239</v>
      </c>
      <c r="AL399" s="179">
        <v>374</v>
      </c>
      <c r="AM399" s="180">
        <v>0</v>
      </c>
      <c r="AN399" s="179" t="s">
        <v>239</v>
      </c>
      <c r="AO399" s="179">
        <v>374</v>
      </c>
    </row>
    <row r="400" spans="1:41" x14ac:dyDescent="0.2">
      <c r="A400" s="93" t="s">
        <v>239</v>
      </c>
      <c r="B400" s="93" t="s">
        <v>239</v>
      </c>
      <c r="C400" s="93" t="s">
        <v>239</v>
      </c>
      <c r="D400" s="93" t="s">
        <v>239</v>
      </c>
      <c r="E400" s="93" t="s">
        <v>239</v>
      </c>
      <c r="F400" s="93" t="s">
        <v>239</v>
      </c>
      <c r="G400" s="93"/>
      <c r="H400" s="93" t="s">
        <v>239</v>
      </c>
      <c r="I400" s="93" t="s">
        <v>239</v>
      </c>
      <c r="J400" s="93" t="s">
        <v>239</v>
      </c>
      <c r="K400" s="93"/>
      <c r="L400" s="93"/>
      <c r="M400" s="93"/>
      <c r="N400" s="187" t="s">
        <v>239</v>
      </c>
      <c r="O400" s="179">
        <v>398</v>
      </c>
      <c r="P400" s="180" t="s">
        <v>239</v>
      </c>
      <c r="AL400" s="179">
        <v>375</v>
      </c>
      <c r="AM400" s="180">
        <v>0</v>
      </c>
      <c r="AN400" s="179" t="s">
        <v>239</v>
      </c>
      <c r="AO400" s="179">
        <v>375</v>
      </c>
    </row>
    <row r="401" spans="1:41" x14ac:dyDescent="0.2">
      <c r="A401" s="93" t="s">
        <v>239</v>
      </c>
      <c r="B401" s="93" t="s">
        <v>239</v>
      </c>
      <c r="C401" s="93" t="s">
        <v>239</v>
      </c>
      <c r="D401" s="93" t="s">
        <v>239</v>
      </c>
      <c r="E401" s="93" t="s">
        <v>239</v>
      </c>
      <c r="F401" s="93" t="s">
        <v>239</v>
      </c>
      <c r="G401" s="93"/>
      <c r="H401" s="93" t="s">
        <v>239</v>
      </c>
      <c r="I401" s="93" t="s">
        <v>239</v>
      </c>
      <c r="J401" s="93" t="s">
        <v>239</v>
      </c>
      <c r="K401" s="93"/>
      <c r="L401" s="93"/>
      <c r="M401" s="93"/>
      <c r="N401" s="187" t="s">
        <v>239</v>
      </c>
      <c r="O401" s="179">
        <v>399</v>
      </c>
      <c r="P401" s="180" t="s">
        <v>239</v>
      </c>
      <c r="AL401" s="180">
        <v>376</v>
      </c>
      <c r="AM401" s="180">
        <v>0</v>
      </c>
      <c r="AN401" s="179" t="s">
        <v>239</v>
      </c>
      <c r="AO401" s="180">
        <v>376</v>
      </c>
    </row>
    <row r="402" spans="1:41" x14ac:dyDescent="0.2">
      <c r="A402" s="93" t="s">
        <v>239</v>
      </c>
      <c r="B402" s="93" t="s">
        <v>239</v>
      </c>
      <c r="C402" s="93" t="s">
        <v>239</v>
      </c>
      <c r="D402" s="93" t="s">
        <v>239</v>
      </c>
      <c r="E402" s="93" t="s">
        <v>239</v>
      </c>
      <c r="F402" s="93" t="s">
        <v>239</v>
      </c>
      <c r="G402" s="93"/>
      <c r="H402" s="93" t="s">
        <v>239</v>
      </c>
      <c r="I402" s="93" t="s">
        <v>239</v>
      </c>
      <c r="J402" s="93" t="s">
        <v>239</v>
      </c>
      <c r="K402" s="93"/>
      <c r="L402" s="93"/>
      <c r="M402" s="93"/>
      <c r="N402" s="187" t="s">
        <v>239</v>
      </c>
      <c r="O402" s="179">
        <v>400</v>
      </c>
      <c r="P402" s="180" t="s">
        <v>239</v>
      </c>
      <c r="AL402" s="179">
        <v>377</v>
      </c>
      <c r="AM402" s="180">
        <v>0</v>
      </c>
      <c r="AN402" s="179" t="s">
        <v>239</v>
      </c>
      <c r="AO402" s="179">
        <v>377</v>
      </c>
    </row>
    <row r="403" spans="1:41" x14ac:dyDescent="0.2">
      <c r="A403" s="93" t="s">
        <v>239</v>
      </c>
      <c r="B403" s="93" t="s">
        <v>239</v>
      </c>
      <c r="C403" s="93" t="s">
        <v>239</v>
      </c>
      <c r="D403" s="93" t="s">
        <v>239</v>
      </c>
      <c r="E403" s="93" t="s">
        <v>239</v>
      </c>
      <c r="F403" s="93" t="s">
        <v>239</v>
      </c>
      <c r="G403" s="93"/>
      <c r="H403" s="93" t="s">
        <v>239</v>
      </c>
      <c r="I403" s="93" t="s">
        <v>239</v>
      </c>
      <c r="J403" s="93" t="s">
        <v>239</v>
      </c>
      <c r="K403" s="93"/>
      <c r="L403" s="93"/>
      <c r="M403" s="93"/>
      <c r="N403" s="187" t="s">
        <v>239</v>
      </c>
      <c r="O403" s="179">
        <v>401</v>
      </c>
      <c r="P403" s="180" t="s">
        <v>239</v>
      </c>
      <c r="AL403" s="179">
        <v>378</v>
      </c>
      <c r="AM403" s="180">
        <v>0</v>
      </c>
      <c r="AN403" s="179" t="s">
        <v>239</v>
      </c>
      <c r="AO403" s="179">
        <v>378</v>
      </c>
    </row>
    <row r="404" spans="1:41" x14ac:dyDescent="0.2">
      <c r="A404" s="93" t="s">
        <v>239</v>
      </c>
      <c r="B404" s="93" t="s">
        <v>239</v>
      </c>
      <c r="C404" s="93" t="s">
        <v>239</v>
      </c>
      <c r="D404" s="93" t="s">
        <v>239</v>
      </c>
      <c r="E404" s="93" t="s">
        <v>239</v>
      </c>
      <c r="F404" s="93" t="s">
        <v>239</v>
      </c>
      <c r="G404" s="93"/>
      <c r="H404" s="93" t="s">
        <v>239</v>
      </c>
      <c r="I404" s="93" t="s">
        <v>239</v>
      </c>
      <c r="J404" s="93" t="s">
        <v>239</v>
      </c>
      <c r="K404" s="93"/>
      <c r="L404" s="93"/>
      <c r="M404" s="93"/>
      <c r="N404" s="187" t="s">
        <v>239</v>
      </c>
      <c r="O404" s="179">
        <v>402</v>
      </c>
      <c r="P404" s="180" t="s">
        <v>239</v>
      </c>
      <c r="AL404" s="180">
        <v>379</v>
      </c>
      <c r="AM404" s="180">
        <v>0</v>
      </c>
      <c r="AN404" s="179" t="s">
        <v>239</v>
      </c>
      <c r="AO404" s="180">
        <v>379</v>
      </c>
    </row>
    <row r="405" spans="1:41" x14ac:dyDescent="0.2">
      <c r="A405" s="93" t="s">
        <v>239</v>
      </c>
      <c r="B405" s="93" t="s">
        <v>239</v>
      </c>
      <c r="C405" s="93" t="s">
        <v>239</v>
      </c>
      <c r="D405" s="93" t="s">
        <v>239</v>
      </c>
      <c r="E405" s="93" t="s">
        <v>239</v>
      </c>
      <c r="F405" s="93" t="s">
        <v>239</v>
      </c>
      <c r="G405" s="93"/>
      <c r="H405" s="93" t="s">
        <v>239</v>
      </c>
      <c r="I405" s="93" t="s">
        <v>239</v>
      </c>
      <c r="J405" s="93" t="s">
        <v>239</v>
      </c>
      <c r="K405" s="93"/>
      <c r="L405" s="93"/>
      <c r="M405" s="93"/>
      <c r="N405" s="187" t="s">
        <v>239</v>
      </c>
      <c r="O405" s="179">
        <v>403</v>
      </c>
      <c r="P405" s="180" t="s">
        <v>239</v>
      </c>
      <c r="AL405" s="179">
        <v>380</v>
      </c>
      <c r="AM405" s="180">
        <v>0</v>
      </c>
      <c r="AN405" s="179" t="s">
        <v>239</v>
      </c>
      <c r="AO405" s="179">
        <v>380</v>
      </c>
    </row>
    <row r="406" spans="1:41" x14ac:dyDescent="0.2">
      <c r="A406" s="93" t="s">
        <v>239</v>
      </c>
      <c r="B406" s="93" t="s">
        <v>239</v>
      </c>
      <c r="C406" s="93" t="s">
        <v>239</v>
      </c>
      <c r="D406" s="93" t="s">
        <v>239</v>
      </c>
      <c r="E406" s="93" t="s">
        <v>239</v>
      </c>
      <c r="F406" s="93" t="s">
        <v>239</v>
      </c>
      <c r="G406" s="93"/>
      <c r="H406" s="93" t="s">
        <v>239</v>
      </c>
      <c r="I406" s="93" t="s">
        <v>239</v>
      </c>
      <c r="J406" s="93" t="s">
        <v>239</v>
      </c>
      <c r="K406" s="93"/>
      <c r="L406" s="93"/>
      <c r="M406" s="93"/>
      <c r="N406" s="187" t="s">
        <v>239</v>
      </c>
      <c r="O406" s="179">
        <v>404</v>
      </c>
      <c r="P406" s="180" t="s">
        <v>239</v>
      </c>
      <c r="AL406" s="179">
        <v>381</v>
      </c>
      <c r="AM406" s="180">
        <v>0</v>
      </c>
      <c r="AN406" s="179" t="s">
        <v>239</v>
      </c>
      <c r="AO406" s="179">
        <v>381</v>
      </c>
    </row>
    <row r="407" spans="1:41" x14ac:dyDescent="0.2">
      <c r="A407" s="93" t="s">
        <v>239</v>
      </c>
      <c r="B407" s="93" t="s">
        <v>239</v>
      </c>
      <c r="C407" s="93" t="s">
        <v>239</v>
      </c>
      <c r="D407" s="93" t="s">
        <v>239</v>
      </c>
      <c r="E407" s="93" t="s">
        <v>239</v>
      </c>
      <c r="F407" s="93" t="s">
        <v>239</v>
      </c>
      <c r="G407" s="93"/>
      <c r="H407" s="93" t="s">
        <v>239</v>
      </c>
      <c r="I407" s="93" t="s">
        <v>239</v>
      </c>
      <c r="J407" s="93" t="s">
        <v>239</v>
      </c>
      <c r="K407" s="93"/>
      <c r="L407" s="93"/>
      <c r="M407" s="93"/>
      <c r="N407" s="187" t="s">
        <v>239</v>
      </c>
      <c r="O407" s="179">
        <v>405</v>
      </c>
      <c r="P407" s="180" t="s">
        <v>239</v>
      </c>
      <c r="AL407" s="180">
        <v>382</v>
      </c>
      <c r="AM407" s="180">
        <v>0</v>
      </c>
      <c r="AN407" s="179" t="s">
        <v>239</v>
      </c>
      <c r="AO407" s="180">
        <v>382</v>
      </c>
    </row>
    <row r="408" spans="1:41" x14ac:dyDescent="0.2">
      <c r="A408" s="93" t="s">
        <v>239</v>
      </c>
      <c r="B408" s="93" t="s">
        <v>239</v>
      </c>
      <c r="C408" s="93" t="s">
        <v>239</v>
      </c>
      <c r="D408" s="93" t="s">
        <v>239</v>
      </c>
      <c r="E408" s="93" t="s">
        <v>239</v>
      </c>
      <c r="F408" s="93" t="s">
        <v>239</v>
      </c>
      <c r="G408" s="93"/>
      <c r="H408" s="93" t="s">
        <v>239</v>
      </c>
      <c r="I408" s="93" t="s">
        <v>239</v>
      </c>
      <c r="J408" s="93" t="s">
        <v>239</v>
      </c>
      <c r="K408" s="93"/>
      <c r="L408" s="93"/>
      <c r="M408" s="93"/>
      <c r="N408" s="187" t="s">
        <v>239</v>
      </c>
      <c r="O408" s="179">
        <v>406</v>
      </c>
      <c r="P408" s="180" t="s">
        <v>239</v>
      </c>
      <c r="AL408" s="179">
        <v>383</v>
      </c>
      <c r="AM408" s="180">
        <v>0</v>
      </c>
      <c r="AN408" s="179" t="s">
        <v>239</v>
      </c>
      <c r="AO408" s="179">
        <v>383</v>
      </c>
    </row>
    <row r="409" spans="1:41" x14ac:dyDescent="0.2">
      <c r="A409" s="93" t="s">
        <v>239</v>
      </c>
      <c r="B409" s="93" t="s">
        <v>239</v>
      </c>
      <c r="C409" s="93" t="s">
        <v>239</v>
      </c>
      <c r="D409" s="93" t="s">
        <v>239</v>
      </c>
      <c r="E409" s="93" t="s">
        <v>239</v>
      </c>
      <c r="F409" s="93" t="s">
        <v>239</v>
      </c>
      <c r="G409" s="93"/>
      <c r="H409" s="93" t="s">
        <v>239</v>
      </c>
      <c r="I409" s="93" t="s">
        <v>239</v>
      </c>
      <c r="J409" s="93" t="s">
        <v>239</v>
      </c>
      <c r="K409" s="93"/>
      <c r="L409" s="93"/>
      <c r="M409" s="93"/>
      <c r="N409" s="187" t="s">
        <v>239</v>
      </c>
      <c r="O409" s="179">
        <v>407</v>
      </c>
      <c r="P409" s="180" t="s">
        <v>239</v>
      </c>
      <c r="AL409" s="179">
        <v>384</v>
      </c>
      <c r="AM409" s="180">
        <v>0</v>
      </c>
      <c r="AN409" s="179" t="s">
        <v>239</v>
      </c>
      <c r="AO409" s="179">
        <v>384</v>
      </c>
    </row>
    <row r="410" spans="1:41" x14ac:dyDescent="0.2">
      <c r="A410" s="93" t="s">
        <v>239</v>
      </c>
      <c r="B410" s="93" t="s">
        <v>239</v>
      </c>
      <c r="C410" s="93" t="s">
        <v>239</v>
      </c>
      <c r="D410" s="93" t="s">
        <v>239</v>
      </c>
      <c r="E410" s="93" t="s">
        <v>239</v>
      </c>
      <c r="F410" s="93" t="s">
        <v>239</v>
      </c>
      <c r="G410" s="93"/>
      <c r="H410" s="93" t="s">
        <v>239</v>
      </c>
      <c r="I410" s="93" t="s">
        <v>239</v>
      </c>
      <c r="J410" s="93" t="s">
        <v>239</v>
      </c>
      <c r="K410" s="93"/>
      <c r="L410" s="93"/>
      <c r="M410" s="93"/>
      <c r="N410" s="187" t="s">
        <v>239</v>
      </c>
      <c r="O410" s="179">
        <v>408</v>
      </c>
      <c r="P410" s="180" t="s">
        <v>239</v>
      </c>
      <c r="AL410" s="180">
        <v>385</v>
      </c>
      <c r="AM410" s="180">
        <v>0</v>
      </c>
      <c r="AN410" s="179" t="s">
        <v>239</v>
      </c>
      <c r="AO410" s="180">
        <v>385</v>
      </c>
    </row>
    <row r="411" spans="1:41" x14ac:dyDescent="0.2">
      <c r="A411" s="93" t="s">
        <v>239</v>
      </c>
      <c r="B411" s="93" t="s">
        <v>239</v>
      </c>
      <c r="C411" s="93" t="s">
        <v>239</v>
      </c>
      <c r="D411" s="93" t="s">
        <v>239</v>
      </c>
      <c r="E411" s="93" t="s">
        <v>239</v>
      </c>
      <c r="F411" s="93" t="s">
        <v>239</v>
      </c>
      <c r="G411" s="93"/>
      <c r="H411" s="93" t="s">
        <v>239</v>
      </c>
      <c r="I411" s="93" t="s">
        <v>239</v>
      </c>
      <c r="J411" s="93" t="s">
        <v>239</v>
      </c>
      <c r="K411" s="93"/>
      <c r="L411" s="93"/>
      <c r="M411" s="93"/>
      <c r="N411" s="187" t="s">
        <v>239</v>
      </c>
      <c r="O411" s="179">
        <v>409</v>
      </c>
      <c r="P411" s="180" t="s">
        <v>239</v>
      </c>
      <c r="AL411" s="179">
        <v>386</v>
      </c>
      <c r="AM411" s="180">
        <v>0</v>
      </c>
      <c r="AN411" s="179" t="s">
        <v>239</v>
      </c>
      <c r="AO411" s="179">
        <v>386</v>
      </c>
    </row>
    <row r="412" spans="1:41" x14ac:dyDescent="0.2">
      <c r="A412" s="93" t="s">
        <v>239</v>
      </c>
      <c r="B412" s="93" t="s">
        <v>239</v>
      </c>
      <c r="C412" s="93" t="s">
        <v>239</v>
      </c>
      <c r="D412" s="93" t="s">
        <v>239</v>
      </c>
      <c r="E412" s="93" t="s">
        <v>239</v>
      </c>
      <c r="F412" s="93" t="s">
        <v>239</v>
      </c>
      <c r="G412" s="93"/>
      <c r="H412" s="93" t="s">
        <v>239</v>
      </c>
      <c r="I412" s="93" t="s">
        <v>239</v>
      </c>
      <c r="J412" s="93" t="s">
        <v>239</v>
      </c>
      <c r="K412" s="93"/>
      <c r="L412" s="93"/>
      <c r="M412" s="93"/>
      <c r="N412" s="187" t="s">
        <v>239</v>
      </c>
      <c r="O412" s="179">
        <v>410</v>
      </c>
      <c r="P412" s="180" t="s">
        <v>239</v>
      </c>
      <c r="AL412" s="179">
        <v>387</v>
      </c>
      <c r="AM412" s="180">
        <v>0</v>
      </c>
      <c r="AN412" s="179" t="s">
        <v>239</v>
      </c>
      <c r="AO412" s="179">
        <v>387</v>
      </c>
    </row>
    <row r="413" spans="1:41" x14ac:dyDescent="0.2">
      <c r="A413" s="93" t="s">
        <v>239</v>
      </c>
      <c r="B413" s="93" t="s">
        <v>239</v>
      </c>
      <c r="C413" s="93" t="s">
        <v>239</v>
      </c>
      <c r="D413" s="93" t="s">
        <v>239</v>
      </c>
      <c r="E413" s="93" t="s">
        <v>239</v>
      </c>
      <c r="F413" s="93" t="s">
        <v>239</v>
      </c>
      <c r="G413" s="93"/>
      <c r="H413" s="93" t="s">
        <v>239</v>
      </c>
      <c r="I413" s="93" t="s">
        <v>239</v>
      </c>
      <c r="J413" s="93" t="s">
        <v>239</v>
      </c>
      <c r="K413" s="93"/>
      <c r="L413" s="93"/>
      <c r="M413" s="93"/>
      <c r="N413" s="187" t="s">
        <v>239</v>
      </c>
      <c r="O413" s="179">
        <v>411</v>
      </c>
      <c r="P413" s="180" t="s">
        <v>239</v>
      </c>
      <c r="AL413" s="180">
        <v>388</v>
      </c>
      <c r="AM413" s="180">
        <v>0</v>
      </c>
      <c r="AN413" s="179" t="s">
        <v>239</v>
      </c>
      <c r="AO413" s="180">
        <v>388</v>
      </c>
    </row>
    <row r="414" spans="1:41" x14ac:dyDescent="0.2">
      <c r="A414" s="93" t="s">
        <v>239</v>
      </c>
      <c r="B414" s="93" t="s">
        <v>239</v>
      </c>
      <c r="C414" s="93" t="s">
        <v>239</v>
      </c>
      <c r="D414" s="93" t="s">
        <v>239</v>
      </c>
      <c r="E414" s="93" t="s">
        <v>239</v>
      </c>
      <c r="F414" s="93" t="s">
        <v>239</v>
      </c>
      <c r="G414" s="93"/>
      <c r="H414" s="93" t="s">
        <v>239</v>
      </c>
      <c r="I414" s="93" t="s">
        <v>239</v>
      </c>
      <c r="J414" s="93" t="s">
        <v>239</v>
      </c>
      <c r="K414" s="93"/>
      <c r="L414" s="93"/>
      <c r="M414" s="93"/>
      <c r="N414" s="187" t="s">
        <v>239</v>
      </c>
      <c r="O414" s="179">
        <v>412</v>
      </c>
      <c r="P414" s="180" t="s">
        <v>239</v>
      </c>
      <c r="AL414" s="179">
        <v>389</v>
      </c>
      <c r="AM414" s="180">
        <v>0</v>
      </c>
      <c r="AN414" s="179" t="s">
        <v>239</v>
      </c>
      <c r="AO414" s="179">
        <v>389</v>
      </c>
    </row>
    <row r="415" spans="1:41" x14ac:dyDescent="0.2">
      <c r="A415" s="93" t="s">
        <v>239</v>
      </c>
      <c r="B415" s="93" t="s">
        <v>239</v>
      </c>
      <c r="C415" s="93" t="s">
        <v>239</v>
      </c>
      <c r="D415" s="93" t="s">
        <v>239</v>
      </c>
      <c r="E415" s="93" t="s">
        <v>239</v>
      </c>
      <c r="F415" s="93" t="s">
        <v>239</v>
      </c>
      <c r="G415" s="93"/>
      <c r="H415" s="93" t="s">
        <v>239</v>
      </c>
      <c r="I415" s="93" t="s">
        <v>239</v>
      </c>
      <c r="J415" s="93" t="s">
        <v>239</v>
      </c>
      <c r="K415" s="93"/>
      <c r="L415" s="93"/>
      <c r="M415" s="93"/>
      <c r="N415" s="187" t="s">
        <v>239</v>
      </c>
      <c r="O415" s="179">
        <v>413</v>
      </c>
      <c r="P415" s="180" t="s">
        <v>239</v>
      </c>
      <c r="AL415" s="179">
        <v>390</v>
      </c>
      <c r="AM415" s="180">
        <v>0</v>
      </c>
      <c r="AN415" s="179" t="s">
        <v>239</v>
      </c>
      <c r="AO415" s="179">
        <v>390</v>
      </c>
    </row>
    <row r="416" spans="1:41" x14ac:dyDescent="0.2">
      <c r="A416" s="93" t="s">
        <v>239</v>
      </c>
      <c r="B416" s="93" t="s">
        <v>239</v>
      </c>
      <c r="C416" s="93" t="s">
        <v>239</v>
      </c>
      <c r="D416" s="93" t="s">
        <v>239</v>
      </c>
      <c r="E416" s="93" t="s">
        <v>239</v>
      </c>
      <c r="F416" s="93" t="s">
        <v>239</v>
      </c>
      <c r="G416" s="93"/>
      <c r="H416" s="93" t="s">
        <v>239</v>
      </c>
      <c r="I416" s="93" t="s">
        <v>239</v>
      </c>
      <c r="J416" s="93" t="s">
        <v>239</v>
      </c>
      <c r="K416" s="93"/>
      <c r="L416" s="93"/>
      <c r="M416" s="93"/>
      <c r="N416" s="187" t="s">
        <v>239</v>
      </c>
      <c r="O416" s="179">
        <v>414</v>
      </c>
      <c r="P416" s="180" t="s">
        <v>239</v>
      </c>
      <c r="AL416" s="180">
        <v>391</v>
      </c>
      <c r="AM416" s="180">
        <v>0</v>
      </c>
      <c r="AN416" s="179" t="s">
        <v>239</v>
      </c>
      <c r="AO416" s="180">
        <v>391</v>
      </c>
    </row>
    <row r="417" spans="1:41" x14ac:dyDescent="0.2">
      <c r="A417" s="93" t="s">
        <v>239</v>
      </c>
      <c r="B417" s="93" t="s">
        <v>239</v>
      </c>
      <c r="C417" s="93" t="s">
        <v>239</v>
      </c>
      <c r="D417" s="93" t="s">
        <v>239</v>
      </c>
      <c r="E417" s="93" t="s">
        <v>239</v>
      </c>
      <c r="F417" s="93" t="s">
        <v>239</v>
      </c>
      <c r="G417" s="93"/>
      <c r="H417" s="93" t="s">
        <v>239</v>
      </c>
      <c r="I417" s="93" t="s">
        <v>239</v>
      </c>
      <c r="J417" s="93" t="s">
        <v>239</v>
      </c>
      <c r="K417" s="93"/>
      <c r="L417" s="93"/>
      <c r="M417" s="93"/>
      <c r="N417" s="187" t="s">
        <v>239</v>
      </c>
      <c r="O417" s="179">
        <v>415</v>
      </c>
      <c r="P417" s="180" t="s">
        <v>239</v>
      </c>
      <c r="AL417" s="179">
        <v>392</v>
      </c>
      <c r="AM417" s="180">
        <v>0</v>
      </c>
      <c r="AN417" s="179" t="s">
        <v>239</v>
      </c>
      <c r="AO417" s="179">
        <v>392</v>
      </c>
    </row>
    <row r="418" spans="1:41" x14ac:dyDescent="0.2">
      <c r="A418" s="93" t="s">
        <v>239</v>
      </c>
      <c r="B418" s="93" t="s">
        <v>239</v>
      </c>
      <c r="C418" s="93" t="s">
        <v>239</v>
      </c>
      <c r="D418" s="93" t="s">
        <v>239</v>
      </c>
      <c r="E418" s="93" t="s">
        <v>239</v>
      </c>
      <c r="F418" s="93" t="s">
        <v>239</v>
      </c>
      <c r="G418" s="93"/>
      <c r="H418" s="93" t="s">
        <v>239</v>
      </c>
      <c r="I418" s="93" t="s">
        <v>239</v>
      </c>
      <c r="J418" s="93" t="s">
        <v>239</v>
      </c>
      <c r="K418" s="93"/>
      <c r="L418" s="93"/>
      <c r="M418" s="93"/>
      <c r="N418" s="187" t="s">
        <v>239</v>
      </c>
      <c r="O418" s="179">
        <v>416</v>
      </c>
      <c r="P418" s="180" t="s">
        <v>239</v>
      </c>
      <c r="AL418" s="179">
        <v>393</v>
      </c>
      <c r="AM418" s="180">
        <v>0</v>
      </c>
      <c r="AN418" s="179" t="s">
        <v>239</v>
      </c>
      <c r="AO418" s="179">
        <v>393</v>
      </c>
    </row>
    <row r="419" spans="1:41" x14ac:dyDescent="0.2">
      <c r="A419" s="93" t="s">
        <v>239</v>
      </c>
      <c r="B419" s="93" t="s">
        <v>239</v>
      </c>
      <c r="C419" s="93" t="s">
        <v>239</v>
      </c>
      <c r="D419" s="93" t="s">
        <v>239</v>
      </c>
      <c r="E419" s="93" t="s">
        <v>239</v>
      </c>
      <c r="F419" s="93" t="s">
        <v>239</v>
      </c>
      <c r="G419" s="93"/>
      <c r="H419" s="93" t="s">
        <v>239</v>
      </c>
      <c r="I419" s="93" t="s">
        <v>239</v>
      </c>
      <c r="J419" s="93" t="s">
        <v>239</v>
      </c>
      <c r="K419" s="93"/>
      <c r="L419" s="93"/>
      <c r="M419" s="93"/>
      <c r="N419" s="187" t="s">
        <v>239</v>
      </c>
      <c r="O419" s="179">
        <v>417</v>
      </c>
      <c r="P419" s="180" t="s">
        <v>239</v>
      </c>
      <c r="AL419" s="180">
        <v>394</v>
      </c>
      <c r="AM419" s="180">
        <v>0</v>
      </c>
      <c r="AN419" s="179" t="s">
        <v>239</v>
      </c>
      <c r="AO419" s="180">
        <v>394</v>
      </c>
    </row>
    <row r="420" spans="1:41" x14ac:dyDescent="0.2">
      <c r="A420" s="93" t="s">
        <v>239</v>
      </c>
      <c r="B420" s="93" t="s">
        <v>239</v>
      </c>
      <c r="C420" s="93" t="s">
        <v>239</v>
      </c>
      <c r="D420" s="93" t="s">
        <v>239</v>
      </c>
      <c r="E420" s="93" t="s">
        <v>239</v>
      </c>
      <c r="F420" s="93" t="s">
        <v>239</v>
      </c>
      <c r="G420" s="93"/>
      <c r="H420" s="93" t="s">
        <v>239</v>
      </c>
      <c r="I420" s="93" t="s">
        <v>239</v>
      </c>
      <c r="J420" s="93" t="s">
        <v>239</v>
      </c>
      <c r="K420" s="93"/>
      <c r="L420" s="93"/>
      <c r="M420" s="93"/>
      <c r="N420" s="187" t="s">
        <v>239</v>
      </c>
      <c r="O420" s="179">
        <v>418</v>
      </c>
      <c r="P420" s="180" t="s">
        <v>239</v>
      </c>
      <c r="AL420" s="179">
        <v>395</v>
      </c>
      <c r="AM420" s="180">
        <v>0</v>
      </c>
      <c r="AN420" s="179" t="s">
        <v>239</v>
      </c>
      <c r="AO420" s="179">
        <v>395</v>
      </c>
    </row>
    <row r="421" spans="1:41" x14ac:dyDescent="0.2">
      <c r="A421" s="93" t="s">
        <v>239</v>
      </c>
      <c r="B421" s="93" t="s">
        <v>239</v>
      </c>
      <c r="C421" s="93" t="s">
        <v>239</v>
      </c>
      <c r="D421" s="93" t="s">
        <v>239</v>
      </c>
      <c r="E421" s="93" t="s">
        <v>239</v>
      </c>
      <c r="F421" s="93" t="s">
        <v>239</v>
      </c>
      <c r="G421" s="93"/>
      <c r="H421" s="93" t="s">
        <v>239</v>
      </c>
      <c r="I421" s="93" t="s">
        <v>239</v>
      </c>
      <c r="J421" s="93" t="s">
        <v>239</v>
      </c>
      <c r="K421" s="93"/>
      <c r="L421" s="93"/>
      <c r="M421" s="93"/>
      <c r="N421" s="187" t="s">
        <v>239</v>
      </c>
      <c r="O421" s="179">
        <v>419</v>
      </c>
      <c r="P421" s="180" t="s">
        <v>239</v>
      </c>
      <c r="AL421" s="179">
        <v>396</v>
      </c>
      <c r="AM421" s="180">
        <v>0</v>
      </c>
      <c r="AN421" s="179" t="s">
        <v>239</v>
      </c>
      <c r="AO421" s="179">
        <v>396</v>
      </c>
    </row>
    <row r="422" spans="1:41" x14ac:dyDescent="0.2">
      <c r="A422" s="93" t="s">
        <v>239</v>
      </c>
      <c r="B422" s="93" t="s">
        <v>239</v>
      </c>
      <c r="C422" s="93" t="s">
        <v>239</v>
      </c>
      <c r="D422" s="93" t="s">
        <v>239</v>
      </c>
      <c r="E422" s="93" t="s">
        <v>239</v>
      </c>
      <c r="F422" s="93" t="s">
        <v>239</v>
      </c>
      <c r="G422" s="93"/>
      <c r="H422" s="93" t="s">
        <v>239</v>
      </c>
      <c r="I422" s="93" t="s">
        <v>239</v>
      </c>
      <c r="J422" s="93" t="s">
        <v>239</v>
      </c>
      <c r="K422" s="93"/>
      <c r="L422" s="93"/>
      <c r="M422" s="93"/>
      <c r="N422" s="187" t="s">
        <v>239</v>
      </c>
      <c r="O422" s="179">
        <v>420</v>
      </c>
      <c r="P422" s="180" t="s">
        <v>239</v>
      </c>
      <c r="AL422" s="180">
        <v>397</v>
      </c>
      <c r="AM422" s="180">
        <v>0</v>
      </c>
      <c r="AN422" s="179" t="s">
        <v>239</v>
      </c>
      <c r="AO422" s="180">
        <v>397</v>
      </c>
    </row>
    <row r="423" spans="1:41" x14ac:dyDescent="0.2">
      <c r="A423" s="93" t="s">
        <v>239</v>
      </c>
      <c r="B423" s="93" t="s">
        <v>239</v>
      </c>
      <c r="C423" s="93" t="s">
        <v>239</v>
      </c>
      <c r="D423" s="93" t="s">
        <v>239</v>
      </c>
      <c r="E423" s="93" t="s">
        <v>239</v>
      </c>
      <c r="F423" s="93" t="s">
        <v>239</v>
      </c>
      <c r="G423" s="93"/>
      <c r="H423" s="93" t="s">
        <v>239</v>
      </c>
      <c r="I423" s="93" t="s">
        <v>239</v>
      </c>
      <c r="J423" s="93" t="s">
        <v>239</v>
      </c>
      <c r="K423" s="93"/>
      <c r="L423" s="93"/>
      <c r="M423" s="93"/>
      <c r="N423" s="187" t="s">
        <v>239</v>
      </c>
      <c r="O423" s="179">
        <v>421</v>
      </c>
      <c r="P423" s="180" t="s">
        <v>239</v>
      </c>
      <c r="AL423" s="179">
        <v>398</v>
      </c>
      <c r="AM423" s="180">
        <v>0</v>
      </c>
      <c r="AN423" s="179" t="s">
        <v>239</v>
      </c>
      <c r="AO423" s="179">
        <v>398</v>
      </c>
    </row>
    <row r="424" spans="1:41" x14ac:dyDescent="0.2">
      <c r="A424" s="93" t="s">
        <v>239</v>
      </c>
      <c r="B424" s="93" t="s">
        <v>239</v>
      </c>
      <c r="C424" s="93" t="s">
        <v>239</v>
      </c>
      <c r="D424" s="93" t="s">
        <v>239</v>
      </c>
      <c r="E424" s="93" t="s">
        <v>239</v>
      </c>
      <c r="F424" s="93" t="s">
        <v>239</v>
      </c>
      <c r="G424" s="93"/>
      <c r="H424" s="93" t="s">
        <v>239</v>
      </c>
      <c r="I424" s="93" t="s">
        <v>239</v>
      </c>
      <c r="J424" s="93" t="s">
        <v>239</v>
      </c>
      <c r="K424" s="93"/>
      <c r="L424" s="93"/>
      <c r="M424" s="93"/>
      <c r="N424" s="187" t="s">
        <v>239</v>
      </c>
      <c r="O424" s="179">
        <v>422</v>
      </c>
      <c r="P424" s="180" t="s">
        <v>239</v>
      </c>
      <c r="AL424" s="179">
        <v>399</v>
      </c>
      <c r="AM424" s="180">
        <v>0</v>
      </c>
      <c r="AN424" s="179" t="s">
        <v>239</v>
      </c>
      <c r="AO424" s="179">
        <v>399</v>
      </c>
    </row>
    <row r="425" spans="1:41" x14ac:dyDescent="0.2">
      <c r="A425" s="93" t="s">
        <v>239</v>
      </c>
      <c r="B425" s="93" t="s">
        <v>239</v>
      </c>
      <c r="C425" s="93" t="s">
        <v>239</v>
      </c>
      <c r="D425" s="93" t="s">
        <v>239</v>
      </c>
      <c r="E425" s="93" t="s">
        <v>239</v>
      </c>
      <c r="F425" s="93" t="s">
        <v>239</v>
      </c>
      <c r="G425" s="93"/>
      <c r="H425" s="93" t="s">
        <v>239</v>
      </c>
      <c r="I425" s="93" t="s">
        <v>239</v>
      </c>
      <c r="J425" s="93" t="s">
        <v>239</v>
      </c>
      <c r="K425" s="93"/>
      <c r="L425" s="93"/>
      <c r="M425" s="93"/>
      <c r="N425" s="187" t="s">
        <v>239</v>
      </c>
      <c r="O425" s="179">
        <v>423</v>
      </c>
      <c r="P425" s="180" t="s">
        <v>239</v>
      </c>
      <c r="AL425" s="180">
        <v>400</v>
      </c>
      <c r="AM425" s="180">
        <v>0</v>
      </c>
      <c r="AN425" s="179" t="s">
        <v>239</v>
      </c>
      <c r="AO425" s="180">
        <v>400</v>
      </c>
    </row>
    <row r="426" spans="1:41" x14ac:dyDescent="0.2">
      <c r="A426" s="93" t="s">
        <v>239</v>
      </c>
      <c r="B426" s="93" t="s">
        <v>239</v>
      </c>
      <c r="C426" s="93" t="s">
        <v>239</v>
      </c>
      <c r="D426" s="93" t="s">
        <v>239</v>
      </c>
      <c r="E426" s="93" t="s">
        <v>239</v>
      </c>
      <c r="F426" s="93" t="s">
        <v>239</v>
      </c>
      <c r="G426" s="93"/>
      <c r="H426" s="93" t="s">
        <v>239</v>
      </c>
      <c r="I426" s="93" t="s">
        <v>239</v>
      </c>
      <c r="J426" s="93" t="s">
        <v>239</v>
      </c>
      <c r="K426" s="93"/>
      <c r="L426" s="93"/>
      <c r="M426" s="93"/>
      <c r="N426" s="187" t="s">
        <v>239</v>
      </c>
      <c r="O426" s="179">
        <v>424</v>
      </c>
      <c r="P426" s="180" t="s">
        <v>239</v>
      </c>
      <c r="AL426" s="179">
        <v>401</v>
      </c>
      <c r="AM426" s="180">
        <v>0</v>
      </c>
      <c r="AN426" s="179" t="s">
        <v>239</v>
      </c>
      <c r="AO426" s="179">
        <v>401</v>
      </c>
    </row>
    <row r="427" spans="1:41" x14ac:dyDescent="0.2">
      <c r="A427" s="93" t="s">
        <v>239</v>
      </c>
      <c r="B427" s="93" t="s">
        <v>239</v>
      </c>
      <c r="C427" s="93" t="s">
        <v>239</v>
      </c>
      <c r="D427" s="93" t="s">
        <v>239</v>
      </c>
      <c r="E427" s="93" t="s">
        <v>239</v>
      </c>
      <c r="F427" s="93" t="s">
        <v>239</v>
      </c>
      <c r="G427" s="93"/>
      <c r="H427" s="93" t="s">
        <v>239</v>
      </c>
      <c r="I427" s="93" t="s">
        <v>239</v>
      </c>
      <c r="J427" s="93" t="s">
        <v>239</v>
      </c>
      <c r="K427" s="93"/>
      <c r="L427" s="93"/>
      <c r="M427" s="93"/>
      <c r="N427" s="187" t="s">
        <v>239</v>
      </c>
      <c r="O427" s="179">
        <v>425</v>
      </c>
      <c r="P427" s="180" t="s">
        <v>239</v>
      </c>
      <c r="AL427" s="179">
        <v>402</v>
      </c>
      <c r="AM427" s="180">
        <v>0</v>
      </c>
      <c r="AN427" s="179" t="s">
        <v>239</v>
      </c>
      <c r="AO427" s="179">
        <v>402</v>
      </c>
    </row>
    <row r="428" spans="1:41" x14ac:dyDescent="0.2">
      <c r="A428" s="93" t="s">
        <v>239</v>
      </c>
      <c r="B428" s="93" t="s">
        <v>239</v>
      </c>
      <c r="C428" s="93" t="s">
        <v>239</v>
      </c>
      <c r="D428" s="93" t="s">
        <v>239</v>
      </c>
      <c r="E428" s="93" t="s">
        <v>239</v>
      </c>
      <c r="F428" s="93" t="s">
        <v>239</v>
      </c>
      <c r="G428" s="93"/>
      <c r="H428" s="93" t="s">
        <v>239</v>
      </c>
      <c r="I428" s="93" t="s">
        <v>239</v>
      </c>
      <c r="J428" s="93" t="s">
        <v>239</v>
      </c>
      <c r="K428" s="93"/>
      <c r="L428" s="93"/>
      <c r="M428" s="93"/>
      <c r="N428" s="187" t="s">
        <v>239</v>
      </c>
      <c r="O428" s="179">
        <v>426</v>
      </c>
      <c r="P428" s="180" t="s">
        <v>239</v>
      </c>
      <c r="AL428" s="180">
        <v>403</v>
      </c>
      <c r="AM428" s="180">
        <v>0</v>
      </c>
      <c r="AN428" s="179" t="s">
        <v>239</v>
      </c>
      <c r="AO428" s="180">
        <v>403</v>
      </c>
    </row>
    <row r="429" spans="1:41" x14ac:dyDescent="0.2">
      <c r="A429" s="93" t="s">
        <v>239</v>
      </c>
      <c r="B429" s="93" t="s">
        <v>239</v>
      </c>
      <c r="C429" s="93" t="s">
        <v>239</v>
      </c>
      <c r="D429" s="93" t="s">
        <v>239</v>
      </c>
      <c r="E429" s="93" t="s">
        <v>239</v>
      </c>
      <c r="F429" s="93" t="s">
        <v>239</v>
      </c>
      <c r="G429" s="93"/>
      <c r="H429" s="93" t="s">
        <v>239</v>
      </c>
      <c r="I429" s="93" t="s">
        <v>239</v>
      </c>
      <c r="J429" s="93" t="s">
        <v>239</v>
      </c>
      <c r="K429" s="93"/>
      <c r="L429" s="93"/>
      <c r="M429" s="93"/>
      <c r="N429" s="187" t="s">
        <v>239</v>
      </c>
      <c r="O429" s="179">
        <v>427</v>
      </c>
      <c r="P429" s="180" t="s">
        <v>239</v>
      </c>
      <c r="AL429" s="179">
        <v>404</v>
      </c>
      <c r="AM429" s="180">
        <v>0</v>
      </c>
      <c r="AN429" s="179" t="s">
        <v>239</v>
      </c>
      <c r="AO429" s="179">
        <v>404</v>
      </c>
    </row>
    <row r="430" spans="1:41" x14ac:dyDescent="0.2">
      <c r="A430" s="93" t="s">
        <v>239</v>
      </c>
      <c r="B430" s="93" t="s">
        <v>239</v>
      </c>
      <c r="C430" s="93" t="s">
        <v>239</v>
      </c>
      <c r="D430" s="93" t="s">
        <v>239</v>
      </c>
      <c r="E430" s="93" t="s">
        <v>239</v>
      </c>
      <c r="F430" s="93" t="s">
        <v>239</v>
      </c>
      <c r="G430" s="93"/>
      <c r="H430" s="93" t="s">
        <v>239</v>
      </c>
      <c r="I430" s="93" t="s">
        <v>239</v>
      </c>
      <c r="J430" s="93" t="s">
        <v>239</v>
      </c>
      <c r="K430" s="93"/>
      <c r="L430" s="93"/>
      <c r="M430" s="93"/>
      <c r="N430" s="187" t="s">
        <v>239</v>
      </c>
      <c r="O430" s="179">
        <v>428</v>
      </c>
      <c r="P430" s="180" t="s">
        <v>239</v>
      </c>
      <c r="AL430" s="179">
        <v>405</v>
      </c>
      <c r="AM430" s="180">
        <v>0</v>
      </c>
      <c r="AN430" s="179" t="s">
        <v>239</v>
      </c>
      <c r="AO430" s="179">
        <v>405</v>
      </c>
    </row>
    <row r="431" spans="1:41" x14ac:dyDescent="0.2">
      <c r="A431" s="93" t="s">
        <v>239</v>
      </c>
      <c r="B431" s="93" t="s">
        <v>239</v>
      </c>
      <c r="C431" s="93" t="s">
        <v>239</v>
      </c>
      <c r="D431" s="93" t="s">
        <v>239</v>
      </c>
      <c r="E431" s="93" t="s">
        <v>239</v>
      </c>
      <c r="F431" s="93" t="s">
        <v>239</v>
      </c>
      <c r="G431" s="93"/>
      <c r="H431" s="93" t="s">
        <v>239</v>
      </c>
      <c r="I431" s="93" t="s">
        <v>239</v>
      </c>
      <c r="J431" s="93" t="s">
        <v>239</v>
      </c>
      <c r="K431" s="93"/>
      <c r="L431" s="93"/>
      <c r="M431" s="93"/>
      <c r="N431" s="187" t="s">
        <v>239</v>
      </c>
      <c r="O431" s="179">
        <v>429</v>
      </c>
      <c r="P431" s="180" t="s">
        <v>239</v>
      </c>
      <c r="AL431" s="180">
        <v>406</v>
      </c>
      <c r="AM431" s="180">
        <v>0</v>
      </c>
      <c r="AN431" s="179" t="s">
        <v>239</v>
      </c>
      <c r="AO431" s="180">
        <v>406</v>
      </c>
    </row>
    <row r="432" spans="1:41" x14ac:dyDescent="0.2">
      <c r="A432" s="93" t="s">
        <v>239</v>
      </c>
      <c r="B432" s="93" t="s">
        <v>239</v>
      </c>
      <c r="C432" s="93" t="s">
        <v>239</v>
      </c>
      <c r="D432" s="93" t="s">
        <v>239</v>
      </c>
      <c r="E432" s="93" t="s">
        <v>239</v>
      </c>
      <c r="F432" s="93" t="s">
        <v>239</v>
      </c>
      <c r="G432" s="93"/>
      <c r="H432" s="93" t="s">
        <v>239</v>
      </c>
      <c r="I432" s="93" t="s">
        <v>239</v>
      </c>
      <c r="J432" s="93" t="s">
        <v>239</v>
      </c>
      <c r="K432" s="93"/>
      <c r="L432" s="93"/>
      <c r="M432" s="93"/>
      <c r="N432" s="187" t="s">
        <v>239</v>
      </c>
      <c r="O432" s="179">
        <v>430</v>
      </c>
      <c r="P432" s="180" t="s">
        <v>239</v>
      </c>
      <c r="AL432" s="179">
        <v>407</v>
      </c>
      <c r="AM432" s="180">
        <v>0</v>
      </c>
      <c r="AN432" s="179" t="s">
        <v>239</v>
      </c>
      <c r="AO432" s="179">
        <v>407</v>
      </c>
    </row>
    <row r="433" spans="1:41" x14ac:dyDescent="0.2">
      <c r="A433" s="93" t="s">
        <v>239</v>
      </c>
      <c r="B433" s="93" t="s">
        <v>239</v>
      </c>
      <c r="C433" s="93" t="s">
        <v>239</v>
      </c>
      <c r="D433" s="93" t="s">
        <v>239</v>
      </c>
      <c r="E433" s="93" t="s">
        <v>239</v>
      </c>
      <c r="F433" s="93" t="s">
        <v>239</v>
      </c>
      <c r="G433" s="93"/>
      <c r="H433" s="93" t="s">
        <v>239</v>
      </c>
      <c r="I433" s="93" t="s">
        <v>239</v>
      </c>
      <c r="J433" s="93" t="s">
        <v>239</v>
      </c>
      <c r="K433" s="93"/>
      <c r="L433" s="93"/>
      <c r="M433" s="93"/>
      <c r="N433" s="187" t="s">
        <v>239</v>
      </c>
      <c r="O433" s="179">
        <v>431</v>
      </c>
      <c r="P433" s="180" t="s">
        <v>239</v>
      </c>
      <c r="AL433" s="179">
        <v>408</v>
      </c>
      <c r="AM433" s="180">
        <v>0</v>
      </c>
      <c r="AN433" s="179" t="s">
        <v>239</v>
      </c>
      <c r="AO433" s="179">
        <v>408</v>
      </c>
    </row>
    <row r="434" spans="1:41" x14ac:dyDescent="0.2">
      <c r="A434" s="93" t="s">
        <v>239</v>
      </c>
      <c r="B434" s="93" t="s">
        <v>239</v>
      </c>
      <c r="C434" s="93" t="s">
        <v>239</v>
      </c>
      <c r="D434" s="93" t="s">
        <v>239</v>
      </c>
      <c r="E434" s="93" t="s">
        <v>239</v>
      </c>
      <c r="F434" s="93" t="s">
        <v>239</v>
      </c>
      <c r="G434" s="93"/>
      <c r="H434" s="93" t="s">
        <v>239</v>
      </c>
      <c r="I434" s="93" t="s">
        <v>239</v>
      </c>
      <c r="J434" s="93" t="s">
        <v>239</v>
      </c>
      <c r="K434" s="93"/>
      <c r="L434" s="93"/>
      <c r="M434" s="93"/>
      <c r="N434" s="187" t="s">
        <v>239</v>
      </c>
      <c r="O434" s="179">
        <v>432</v>
      </c>
      <c r="P434" s="180" t="s">
        <v>239</v>
      </c>
      <c r="AL434" s="180">
        <v>409</v>
      </c>
      <c r="AM434" s="180">
        <v>0</v>
      </c>
      <c r="AN434" s="179" t="s">
        <v>239</v>
      </c>
      <c r="AO434" s="180">
        <v>409</v>
      </c>
    </row>
    <row r="435" spans="1:41" x14ac:dyDescent="0.2">
      <c r="A435" s="93" t="s">
        <v>239</v>
      </c>
      <c r="B435" s="93" t="s">
        <v>239</v>
      </c>
      <c r="C435" s="93" t="s">
        <v>239</v>
      </c>
      <c r="D435" s="93" t="s">
        <v>239</v>
      </c>
      <c r="E435" s="93" t="s">
        <v>239</v>
      </c>
      <c r="F435" s="93" t="s">
        <v>239</v>
      </c>
      <c r="G435" s="93"/>
      <c r="H435" s="93" t="s">
        <v>239</v>
      </c>
      <c r="I435" s="93" t="s">
        <v>239</v>
      </c>
      <c r="J435" s="93" t="s">
        <v>239</v>
      </c>
      <c r="K435" s="93"/>
      <c r="L435" s="93"/>
      <c r="M435" s="93"/>
      <c r="N435" s="187" t="s">
        <v>239</v>
      </c>
      <c r="O435" s="179">
        <v>433</v>
      </c>
      <c r="P435" s="180" t="s">
        <v>239</v>
      </c>
      <c r="AL435" s="179">
        <v>410</v>
      </c>
      <c r="AM435" s="180">
        <v>0</v>
      </c>
      <c r="AN435" s="179" t="s">
        <v>239</v>
      </c>
      <c r="AO435" s="179">
        <v>410</v>
      </c>
    </row>
    <row r="436" spans="1:41" x14ac:dyDescent="0.2">
      <c r="A436" s="93" t="s">
        <v>239</v>
      </c>
      <c r="B436" s="93" t="s">
        <v>239</v>
      </c>
      <c r="C436" s="93" t="s">
        <v>239</v>
      </c>
      <c r="D436" s="93" t="s">
        <v>239</v>
      </c>
      <c r="E436" s="93" t="s">
        <v>239</v>
      </c>
      <c r="F436" s="93" t="s">
        <v>239</v>
      </c>
      <c r="G436" s="93"/>
      <c r="H436" s="93" t="s">
        <v>239</v>
      </c>
      <c r="I436" s="93" t="s">
        <v>239</v>
      </c>
      <c r="J436" s="93" t="s">
        <v>239</v>
      </c>
      <c r="K436" s="93"/>
      <c r="L436" s="93"/>
      <c r="M436" s="93"/>
      <c r="N436" s="187" t="s">
        <v>239</v>
      </c>
      <c r="O436" s="179">
        <v>434</v>
      </c>
      <c r="P436" s="180" t="s">
        <v>239</v>
      </c>
      <c r="AL436" s="179">
        <v>411</v>
      </c>
      <c r="AM436" s="180">
        <v>0</v>
      </c>
      <c r="AN436" s="179" t="s">
        <v>239</v>
      </c>
      <c r="AO436" s="179">
        <v>411</v>
      </c>
    </row>
    <row r="437" spans="1:41" x14ac:dyDescent="0.2">
      <c r="A437" s="93" t="s">
        <v>239</v>
      </c>
      <c r="B437" s="93" t="s">
        <v>239</v>
      </c>
      <c r="C437" s="93" t="s">
        <v>239</v>
      </c>
      <c r="D437" s="93" t="s">
        <v>239</v>
      </c>
      <c r="E437" s="93" t="s">
        <v>239</v>
      </c>
      <c r="F437" s="93" t="s">
        <v>239</v>
      </c>
      <c r="G437" s="93"/>
      <c r="H437" s="93" t="s">
        <v>239</v>
      </c>
      <c r="I437" s="93" t="s">
        <v>239</v>
      </c>
      <c r="J437" s="93" t="s">
        <v>239</v>
      </c>
      <c r="K437" s="93"/>
      <c r="L437" s="93"/>
      <c r="M437" s="93"/>
      <c r="N437" s="187" t="s">
        <v>239</v>
      </c>
      <c r="O437" s="179">
        <v>435</v>
      </c>
      <c r="P437" s="180" t="s">
        <v>239</v>
      </c>
      <c r="AL437" s="180">
        <v>412</v>
      </c>
      <c r="AM437" s="180">
        <v>0</v>
      </c>
      <c r="AN437" s="179" t="s">
        <v>239</v>
      </c>
      <c r="AO437" s="180">
        <v>412</v>
      </c>
    </row>
    <row r="438" spans="1:41" x14ac:dyDescent="0.2">
      <c r="A438" s="93" t="s">
        <v>239</v>
      </c>
      <c r="B438" s="93" t="s">
        <v>239</v>
      </c>
      <c r="C438" s="93" t="s">
        <v>239</v>
      </c>
      <c r="D438" s="93" t="s">
        <v>239</v>
      </c>
      <c r="E438" s="93" t="s">
        <v>239</v>
      </c>
      <c r="F438" s="93" t="s">
        <v>239</v>
      </c>
      <c r="G438" s="93"/>
      <c r="H438" s="93" t="s">
        <v>239</v>
      </c>
      <c r="I438" s="93" t="s">
        <v>239</v>
      </c>
      <c r="J438" s="93" t="s">
        <v>239</v>
      </c>
      <c r="K438" s="93"/>
      <c r="L438" s="93"/>
      <c r="M438" s="93"/>
      <c r="N438" s="187" t="s">
        <v>239</v>
      </c>
      <c r="O438" s="179">
        <v>436</v>
      </c>
      <c r="P438" s="180" t="s">
        <v>239</v>
      </c>
      <c r="AL438" s="179">
        <v>413</v>
      </c>
      <c r="AM438" s="180">
        <v>0</v>
      </c>
      <c r="AN438" s="179" t="s">
        <v>239</v>
      </c>
      <c r="AO438" s="179">
        <v>413</v>
      </c>
    </row>
    <row r="439" spans="1:41" x14ac:dyDescent="0.2">
      <c r="A439" s="93" t="s">
        <v>239</v>
      </c>
      <c r="B439" s="93" t="s">
        <v>239</v>
      </c>
      <c r="C439" s="93" t="s">
        <v>239</v>
      </c>
      <c r="D439" s="93" t="s">
        <v>239</v>
      </c>
      <c r="E439" s="93" t="s">
        <v>239</v>
      </c>
      <c r="F439" s="93" t="s">
        <v>239</v>
      </c>
      <c r="G439" s="93"/>
      <c r="H439" s="93" t="s">
        <v>239</v>
      </c>
      <c r="I439" s="93" t="s">
        <v>239</v>
      </c>
      <c r="J439" s="93" t="s">
        <v>239</v>
      </c>
      <c r="K439" s="93"/>
      <c r="L439" s="93"/>
      <c r="M439" s="93"/>
      <c r="N439" s="187" t="s">
        <v>239</v>
      </c>
      <c r="O439" s="179">
        <v>437</v>
      </c>
      <c r="P439" s="180" t="s">
        <v>239</v>
      </c>
      <c r="AL439" s="179">
        <v>414</v>
      </c>
      <c r="AM439" s="180">
        <v>0</v>
      </c>
      <c r="AN439" s="179" t="s">
        <v>239</v>
      </c>
      <c r="AO439" s="179">
        <v>414</v>
      </c>
    </row>
    <row r="440" spans="1:41" x14ac:dyDescent="0.2">
      <c r="A440" s="93" t="s">
        <v>239</v>
      </c>
      <c r="B440" s="93" t="s">
        <v>239</v>
      </c>
      <c r="C440" s="93" t="s">
        <v>239</v>
      </c>
      <c r="D440" s="93" t="s">
        <v>239</v>
      </c>
      <c r="E440" s="93" t="s">
        <v>239</v>
      </c>
      <c r="F440" s="93" t="s">
        <v>239</v>
      </c>
      <c r="G440" s="93"/>
      <c r="H440" s="93" t="s">
        <v>239</v>
      </c>
      <c r="I440" s="93" t="s">
        <v>239</v>
      </c>
      <c r="J440" s="93" t="s">
        <v>239</v>
      </c>
      <c r="K440" s="93"/>
      <c r="L440" s="93"/>
      <c r="M440" s="93"/>
      <c r="N440" s="187" t="s">
        <v>239</v>
      </c>
      <c r="O440" s="179">
        <v>438</v>
      </c>
      <c r="P440" s="180" t="s">
        <v>239</v>
      </c>
      <c r="AL440" s="180">
        <v>415</v>
      </c>
      <c r="AM440" s="180">
        <v>0</v>
      </c>
      <c r="AN440" s="179" t="s">
        <v>239</v>
      </c>
      <c r="AO440" s="180">
        <v>415</v>
      </c>
    </row>
    <row r="441" spans="1:41" x14ac:dyDescent="0.2">
      <c r="A441" s="93" t="s">
        <v>239</v>
      </c>
      <c r="B441" s="93" t="s">
        <v>239</v>
      </c>
      <c r="C441" s="93" t="s">
        <v>239</v>
      </c>
      <c r="D441" s="93" t="s">
        <v>239</v>
      </c>
      <c r="E441" s="93" t="s">
        <v>239</v>
      </c>
      <c r="F441" s="93" t="s">
        <v>239</v>
      </c>
      <c r="G441" s="93"/>
      <c r="H441" s="93" t="s">
        <v>239</v>
      </c>
      <c r="I441" s="93" t="s">
        <v>239</v>
      </c>
      <c r="J441" s="93" t="s">
        <v>239</v>
      </c>
      <c r="K441" s="93"/>
      <c r="L441" s="93"/>
      <c r="M441" s="93"/>
      <c r="N441" s="187" t="s">
        <v>239</v>
      </c>
      <c r="O441" s="179">
        <v>439</v>
      </c>
      <c r="P441" s="180" t="s">
        <v>239</v>
      </c>
      <c r="AL441" s="179">
        <v>416</v>
      </c>
      <c r="AM441" s="180">
        <v>0</v>
      </c>
      <c r="AN441" s="179" t="s">
        <v>239</v>
      </c>
      <c r="AO441" s="179">
        <v>416</v>
      </c>
    </row>
    <row r="442" spans="1:41" x14ac:dyDescent="0.2">
      <c r="A442" s="93" t="s">
        <v>239</v>
      </c>
      <c r="B442" s="93" t="s">
        <v>239</v>
      </c>
      <c r="C442" s="93" t="s">
        <v>239</v>
      </c>
      <c r="D442" s="93" t="s">
        <v>239</v>
      </c>
      <c r="E442" s="93" t="s">
        <v>239</v>
      </c>
      <c r="F442" s="93" t="s">
        <v>239</v>
      </c>
      <c r="G442" s="93"/>
      <c r="H442" s="93" t="s">
        <v>239</v>
      </c>
      <c r="I442" s="93" t="s">
        <v>239</v>
      </c>
      <c r="J442" s="93" t="s">
        <v>239</v>
      </c>
      <c r="K442" s="93"/>
      <c r="L442" s="93"/>
      <c r="M442" s="93"/>
      <c r="N442" s="187" t="s">
        <v>239</v>
      </c>
      <c r="O442" s="179">
        <v>440</v>
      </c>
      <c r="P442" s="180" t="s">
        <v>239</v>
      </c>
      <c r="AL442" s="179">
        <v>417</v>
      </c>
      <c r="AM442" s="180">
        <v>0</v>
      </c>
      <c r="AN442" s="179" t="s">
        <v>239</v>
      </c>
      <c r="AO442" s="179">
        <v>417</v>
      </c>
    </row>
    <row r="443" spans="1:41" x14ac:dyDescent="0.2">
      <c r="A443" s="93" t="s">
        <v>239</v>
      </c>
      <c r="B443" s="93" t="s">
        <v>239</v>
      </c>
      <c r="C443" s="93" t="s">
        <v>239</v>
      </c>
      <c r="D443" s="93" t="s">
        <v>239</v>
      </c>
      <c r="E443" s="93" t="s">
        <v>239</v>
      </c>
      <c r="F443" s="93" t="s">
        <v>239</v>
      </c>
      <c r="G443" s="93"/>
      <c r="H443" s="93" t="s">
        <v>239</v>
      </c>
      <c r="I443" s="93" t="s">
        <v>239</v>
      </c>
      <c r="J443" s="93" t="s">
        <v>239</v>
      </c>
      <c r="K443" s="93"/>
      <c r="L443" s="93"/>
      <c r="M443" s="93"/>
      <c r="N443" s="187" t="s">
        <v>239</v>
      </c>
      <c r="O443" s="179">
        <v>441</v>
      </c>
      <c r="P443" s="180" t="s">
        <v>239</v>
      </c>
      <c r="AL443" s="180">
        <v>418</v>
      </c>
      <c r="AM443" s="180">
        <v>0</v>
      </c>
      <c r="AN443" s="179" t="s">
        <v>239</v>
      </c>
      <c r="AO443" s="180">
        <v>418</v>
      </c>
    </row>
    <row r="444" spans="1:41" x14ac:dyDescent="0.2">
      <c r="A444" s="93" t="s">
        <v>239</v>
      </c>
      <c r="B444" s="93" t="s">
        <v>239</v>
      </c>
      <c r="C444" s="93" t="s">
        <v>239</v>
      </c>
      <c r="D444" s="93" t="s">
        <v>239</v>
      </c>
      <c r="E444" s="93" t="s">
        <v>239</v>
      </c>
      <c r="F444" s="93" t="s">
        <v>239</v>
      </c>
      <c r="G444" s="93"/>
      <c r="H444" s="93" t="s">
        <v>239</v>
      </c>
      <c r="I444" s="93" t="s">
        <v>239</v>
      </c>
      <c r="J444" s="93" t="s">
        <v>239</v>
      </c>
      <c r="K444" s="93"/>
      <c r="L444" s="93"/>
      <c r="M444" s="93"/>
      <c r="N444" s="187" t="s">
        <v>239</v>
      </c>
      <c r="O444" s="179">
        <v>442</v>
      </c>
      <c r="P444" s="180" t="s">
        <v>239</v>
      </c>
      <c r="AL444" s="179">
        <v>419</v>
      </c>
      <c r="AM444" s="180">
        <v>0</v>
      </c>
      <c r="AN444" s="179" t="s">
        <v>239</v>
      </c>
      <c r="AO444" s="179">
        <v>419</v>
      </c>
    </row>
    <row r="445" spans="1:41" x14ac:dyDescent="0.2">
      <c r="A445" s="93" t="s">
        <v>239</v>
      </c>
      <c r="B445" s="93" t="s">
        <v>239</v>
      </c>
      <c r="C445" s="93" t="s">
        <v>239</v>
      </c>
      <c r="D445" s="93" t="s">
        <v>239</v>
      </c>
      <c r="E445" s="93" t="s">
        <v>239</v>
      </c>
      <c r="F445" s="93" t="s">
        <v>239</v>
      </c>
      <c r="G445" s="93"/>
      <c r="H445" s="93" t="s">
        <v>239</v>
      </c>
      <c r="I445" s="93" t="s">
        <v>239</v>
      </c>
      <c r="J445" s="93" t="s">
        <v>239</v>
      </c>
      <c r="K445" s="93"/>
      <c r="L445" s="93"/>
      <c r="M445" s="93"/>
      <c r="N445" s="187" t="s">
        <v>239</v>
      </c>
      <c r="O445" s="179">
        <v>443</v>
      </c>
      <c r="P445" s="180" t="s">
        <v>239</v>
      </c>
      <c r="AL445" s="179">
        <v>420</v>
      </c>
      <c r="AM445" s="180">
        <v>0</v>
      </c>
      <c r="AN445" s="179" t="s">
        <v>239</v>
      </c>
      <c r="AO445" s="179">
        <v>420</v>
      </c>
    </row>
    <row r="446" spans="1:41" x14ac:dyDescent="0.2">
      <c r="A446" s="93" t="s">
        <v>239</v>
      </c>
      <c r="B446" s="93" t="s">
        <v>239</v>
      </c>
      <c r="C446" s="93" t="s">
        <v>239</v>
      </c>
      <c r="D446" s="93" t="s">
        <v>239</v>
      </c>
      <c r="E446" s="93" t="s">
        <v>239</v>
      </c>
      <c r="F446" s="93" t="s">
        <v>239</v>
      </c>
      <c r="G446" s="93"/>
      <c r="H446" s="93" t="s">
        <v>239</v>
      </c>
      <c r="I446" s="93" t="s">
        <v>239</v>
      </c>
      <c r="J446" s="93" t="s">
        <v>239</v>
      </c>
      <c r="K446" s="93"/>
      <c r="L446" s="93"/>
      <c r="M446" s="93"/>
      <c r="N446" s="187" t="s">
        <v>239</v>
      </c>
      <c r="O446" s="179">
        <v>444</v>
      </c>
      <c r="P446" s="180" t="s">
        <v>239</v>
      </c>
      <c r="AL446" s="180">
        <v>421</v>
      </c>
      <c r="AM446" s="180">
        <v>0</v>
      </c>
      <c r="AN446" s="179" t="s">
        <v>239</v>
      </c>
      <c r="AO446" s="180">
        <v>421</v>
      </c>
    </row>
    <row r="447" spans="1:41" x14ac:dyDescent="0.2">
      <c r="A447" s="93" t="s">
        <v>239</v>
      </c>
      <c r="B447" s="93" t="s">
        <v>239</v>
      </c>
      <c r="C447" s="93" t="s">
        <v>239</v>
      </c>
      <c r="D447" s="93" t="s">
        <v>239</v>
      </c>
      <c r="E447" s="93" t="s">
        <v>239</v>
      </c>
      <c r="F447" s="93" t="s">
        <v>239</v>
      </c>
      <c r="G447" s="93"/>
      <c r="H447" s="93" t="s">
        <v>239</v>
      </c>
      <c r="I447" s="93" t="s">
        <v>239</v>
      </c>
      <c r="J447" s="93" t="s">
        <v>239</v>
      </c>
      <c r="K447" s="93"/>
      <c r="L447" s="93"/>
      <c r="M447" s="93"/>
      <c r="N447" s="187" t="s">
        <v>239</v>
      </c>
      <c r="O447" s="179">
        <v>445</v>
      </c>
      <c r="P447" s="180" t="s">
        <v>239</v>
      </c>
      <c r="AL447" s="179">
        <v>422</v>
      </c>
      <c r="AM447" s="180">
        <v>0</v>
      </c>
      <c r="AN447" s="179" t="s">
        <v>239</v>
      </c>
      <c r="AO447" s="179">
        <v>422</v>
      </c>
    </row>
    <row r="448" spans="1:41" x14ac:dyDescent="0.2">
      <c r="A448" s="93" t="s">
        <v>239</v>
      </c>
      <c r="B448" s="93" t="s">
        <v>239</v>
      </c>
      <c r="C448" s="93" t="s">
        <v>239</v>
      </c>
      <c r="D448" s="93" t="s">
        <v>239</v>
      </c>
      <c r="E448" s="93" t="s">
        <v>239</v>
      </c>
      <c r="F448" s="93" t="s">
        <v>239</v>
      </c>
      <c r="G448" s="93"/>
      <c r="H448" s="93" t="s">
        <v>239</v>
      </c>
      <c r="I448" s="93" t="s">
        <v>239</v>
      </c>
      <c r="J448" s="93" t="s">
        <v>239</v>
      </c>
      <c r="K448" s="93"/>
      <c r="L448" s="93"/>
      <c r="M448" s="93"/>
      <c r="N448" s="187" t="s">
        <v>239</v>
      </c>
      <c r="O448" s="179">
        <v>446</v>
      </c>
      <c r="P448" s="180" t="s">
        <v>239</v>
      </c>
      <c r="AL448" s="179">
        <v>423</v>
      </c>
      <c r="AM448" s="180">
        <v>0</v>
      </c>
      <c r="AN448" s="179" t="s">
        <v>239</v>
      </c>
      <c r="AO448" s="179">
        <v>423</v>
      </c>
    </row>
    <row r="449" spans="1:41" x14ac:dyDescent="0.2">
      <c r="A449" s="93" t="s">
        <v>239</v>
      </c>
      <c r="B449" s="93" t="s">
        <v>239</v>
      </c>
      <c r="C449" s="93" t="s">
        <v>239</v>
      </c>
      <c r="D449" s="93" t="s">
        <v>239</v>
      </c>
      <c r="E449" s="93" t="s">
        <v>239</v>
      </c>
      <c r="F449" s="93" t="s">
        <v>239</v>
      </c>
      <c r="G449" s="93"/>
      <c r="H449" s="93" t="s">
        <v>239</v>
      </c>
      <c r="I449" s="93" t="s">
        <v>239</v>
      </c>
      <c r="J449" s="93" t="s">
        <v>239</v>
      </c>
      <c r="K449" s="93"/>
      <c r="L449" s="93"/>
      <c r="M449" s="93"/>
      <c r="N449" s="187" t="s">
        <v>239</v>
      </c>
      <c r="O449" s="179">
        <v>447</v>
      </c>
      <c r="P449" s="180" t="s">
        <v>239</v>
      </c>
      <c r="AL449" s="180">
        <v>424</v>
      </c>
      <c r="AM449" s="180">
        <v>0</v>
      </c>
      <c r="AN449" s="179" t="s">
        <v>239</v>
      </c>
      <c r="AO449" s="180">
        <v>424</v>
      </c>
    </row>
    <row r="450" spans="1:41" x14ac:dyDescent="0.2">
      <c r="A450" s="93" t="s">
        <v>239</v>
      </c>
      <c r="B450" s="93" t="s">
        <v>239</v>
      </c>
      <c r="C450" s="93" t="s">
        <v>239</v>
      </c>
      <c r="D450" s="93" t="s">
        <v>239</v>
      </c>
      <c r="E450" s="93" t="s">
        <v>239</v>
      </c>
      <c r="F450" s="93" t="s">
        <v>239</v>
      </c>
      <c r="G450" s="93"/>
      <c r="H450" s="93" t="s">
        <v>239</v>
      </c>
      <c r="I450" s="93" t="s">
        <v>239</v>
      </c>
      <c r="J450" s="93" t="s">
        <v>239</v>
      </c>
      <c r="K450" s="93"/>
      <c r="L450" s="93"/>
      <c r="M450" s="93"/>
      <c r="N450" s="187" t="s">
        <v>239</v>
      </c>
      <c r="O450" s="179">
        <v>448</v>
      </c>
      <c r="P450" s="180" t="s">
        <v>239</v>
      </c>
      <c r="AL450" s="179">
        <v>425</v>
      </c>
      <c r="AM450" s="180">
        <v>0</v>
      </c>
      <c r="AN450" s="179" t="s">
        <v>239</v>
      </c>
      <c r="AO450" s="179">
        <v>425</v>
      </c>
    </row>
    <row r="451" spans="1:41" x14ac:dyDescent="0.2">
      <c r="A451" s="93" t="s">
        <v>239</v>
      </c>
      <c r="B451" s="93" t="s">
        <v>239</v>
      </c>
      <c r="C451" s="93" t="s">
        <v>239</v>
      </c>
      <c r="D451" s="93" t="s">
        <v>239</v>
      </c>
      <c r="E451" s="93" t="s">
        <v>239</v>
      </c>
      <c r="F451" s="93" t="s">
        <v>239</v>
      </c>
      <c r="G451" s="93"/>
      <c r="H451" s="93" t="s">
        <v>239</v>
      </c>
      <c r="I451" s="93" t="s">
        <v>239</v>
      </c>
      <c r="J451" s="93" t="s">
        <v>239</v>
      </c>
      <c r="K451" s="93"/>
      <c r="L451" s="93"/>
      <c r="M451" s="93"/>
      <c r="N451" s="187" t="s">
        <v>239</v>
      </c>
      <c r="O451" s="179">
        <v>449</v>
      </c>
      <c r="P451" s="180" t="s">
        <v>239</v>
      </c>
      <c r="AL451" s="179">
        <v>426</v>
      </c>
      <c r="AM451" s="180">
        <v>0</v>
      </c>
      <c r="AN451" s="179" t="s">
        <v>239</v>
      </c>
      <c r="AO451" s="179">
        <v>426</v>
      </c>
    </row>
    <row r="452" spans="1:41" x14ac:dyDescent="0.2">
      <c r="A452" s="93" t="s">
        <v>239</v>
      </c>
      <c r="B452" s="93" t="s">
        <v>239</v>
      </c>
      <c r="C452" s="93" t="s">
        <v>239</v>
      </c>
      <c r="D452" s="93" t="s">
        <v>239</v>
      </c>
      <c r="E452" s="93" t="s">
        <v>239</v>
      </c>
      <c r="F452" s="93" t="s">
        <v>239</v>
      </c>
      <c r="G452" s="93"/>
      <c r="H452" s="93" t="s">
        <v>239</v>
      </c>
      <c r="I452" s="93" t="s">
        <v>239</v>
      </c>
      <c r="J452" s="93" t="s">
        <v>239</v>
      </c>
      <c r="K452" s="93"/>
      <c r="L452" s="93"/>
      <c r="M452" s="93"/>
      <c r="N452" s="187" t="s">
        <v>239</v>
      </c>
      <c r="O452" s="179">
        <v>450</v>
      </c>
      <c r="P452" s="180" t="s">
        <v>239</v>
      </c>
      <c r="AL452" s="180">
        <v>427</v>
      </c>
      <c r="AM452" s="180">
        <v>0</v>
      </c>
      <c r="AN452" s="179" t="s">
        <v>239</v>
      </c>
      <c r="AO452" s="180">
        <v>427</v>
      </c>
    </row>
    <row r="453" spans="1:41" x14ac:dyDescent="0.2">
      <c r="A453" s="93" t="s">
        <v>239</v>
      </c>
      <c r="B453" s="93" t="s">
        <v>239</v>
      </c>
      <c r="C453" s="93" t="s">
        <v>239</v>
      </c>
      <c r="D453" s="93" t="s">
        <v>239</v>
      </c>
      <c r="E453" s="93" t="s">
        <v>239</v>
      </c>
      <c r="F453" s="93" t="s">
        <v>239</v>
      </c>
      <c r="G453" s="93"/>
      <c r="H453" s="93" t="s">
        <v>239</v>
      </c>
      <c r="I453" s="93" t="s">
        <v>239</v>
      </c>
      <c r="J453" s="93" t="s">
        <v>239</v>
      </c>
      <c r="K453" s="93"/>
      <c r="L453" s="93"/>
      <c r="M453" s="93"/>
      <c r="N453" s="187" t="s">
        <v>239</v>
      </c>
      <c r="O453" s="179">
        <v>451</v>
      </c>
      <c r="P453" s="180" t="s">
        <v>239</v>
      </c>
      <c r="AL453" s="179">
        <v>428</v>
      </c>
      <c r="AM453" s="180">
        <v>0</v>
      </c>
      <c r="AN453" s="179" t="s">
        <v>239</v>
      </c>
      <c r="AO453" s="179">
        <v>428</v>
      </c>
    </row>
    <row r="454" spans="1:41" x14ac:dyDescent="0.2">
      <c r="A454" s="93" t="s">
        <v>239</v>
      </c>
      <c r="B454" s="93" t="s">
        <v>239</v>
      </c>
      <c r="C454" s="93" t="s">
        <v>239</v>
      </c>
      <c r="D454" s="93" t="s">
        <v>239</v>
      </c>
      <c r="E454" s="93" t="s">
        <v>239</v>
      </c>
      <c r="F454" s="93" t="s">
        <v>239</v>
      </c>
      <c r="G454" s="93"/>
      <c r="H454" s="93" t="s">
        <v>239</v>
      </c>
      <c r="I454" s="93" t="s">
        <v>239</v>
      </c>
      <c r="J454" s="93" t="s">
        <v>239</v>
      </c>
      <c r="K454" s="93"/>
      <c r="L454" s="93"/>
      <c r="M454" s="93"/>
      <c r="N454" s="187" t="s">
        <v>239</v>
      </c>
      <c r="O454" s="179">
        <v>452</v>
      </c>
      <c r="P454" s="180" t="s">
        <v>239</v>
      </c>
      <c r="AL454" s="179">
        <v>429</v>
      </c>
      <c r="AM454" s="180">
        <v>0</v>
      </c>
      <c r="AN454" s="179" t="s">
        <v>239</v>
      </c>
      <c r="AO454" s="179">
        <v>429</v>
      </c>
    </row>
    <row r="455" spans="1:41" x14ac:dyDescent="0.2">
      <c r="A455" s="93" t="s">
        <v>239</v>
      </c>
      <c r="B455" s="93" t="s">
        <v>239</v>
      </c>
      <c r="C455" s="93" t="s">
        <v>239</v>
      </c>
      <c r="D455" s="93" t="s">
        <v>239</v>
      </c>
      <c r="E455" s="93" t="s">
        <v>239</v>
      </c>
      <c r="F455" s="93" t="s">
        <v>239</v>
      </c>
      <c r="G455" s="93"/>
      <c r="H455" s="93" t="s">
        <v>239</v>
      </c>
      <c r="I455" s="93" t="s">
        <v>239</v>
      </c>
      <c r="J455" s="93" t="s">
        <v>239</v>
      </c>
      <c r="K455" s="93"/>
      <c r="L455" s="93"/>
      <c r="M455" s="93"/>
      <c r="N455" s="187" t="s">
        <v>239</v>
      </c>
      <c r="O455" s="179">
        <v>453</v>
      </c>
      <c r="P455" s="180" t="s">
        <v>239</v>
      </c>
      <c r="AL455" s="180">
        <v>430</v>
      </c>
      <c r="AM455" s="180">
        <v>0</v>
      </c>
      <c r="AN455" s="179" t="s">
        <v>239</v>
      </c>
      <c r="AO455" s="180">
        <v>430</v>
      </c>
    </row>
    <row r="456" spans="1:41" x14ac:dyDescent="0.2">
      <c r="A456" s="93" t="s">
        <v>239</v>
      </c>
      <c r="B456" s="93" t="s">
        <v>239</v>
      </c>
      <c r="C456" s="93" t="s">
        <v>239</v>
      </c>
      <c r="D456" s="93" t="s">
        <v>239</v>
      </c>
      <c r="E456" s="93" t="s">
        <v>239</v>
      </c>
      <c r="F456" s="93" t="s">
        <v>239</v>
      </c>
      <c r="G456" s="93"/>
      <c r="H456" s="93" t="s">
        <v>239</v>
      </c>
      <c r="I456" s="93" t="s">
        <v>239</v>
      </c>
      <c r="J456" s="93" t="s">
        <v>239</v>
      </c>
      <c r="K456" s="93"/>
      <c r="L456" s="93"/>
      <c r="M456" s="93"/>
      <c r="N456" s="187" t="s">
        <v>239</v>
      </c>
      <c r="O456" s="179">
        <v>454</v>
      </c>
      <c r="P456" s="180" t="s">
        <v>239</v>
      </c>
      <c r="AL456" s="179">
        <v>431</v>
      </c>
      <c r="AM456" s="180">
        <v>0</v>
      </c>
      <c r="AN456" s="179" t="s">
        <v>239</v>
      </c>
      <c r="AO456" s="179">
        <v>431</v>
      </c>
    </row>
    <row r="457" spans="1:41" x14ac:dyDescent="0.2">
      <c r="A457" s="93" t="s">
        <v>239</v>
      </c>
      <c r="B457" s="93" t="s">
        <v>239</v>
      </c>
      <c r="C457" s="93" t="s">
        <v>239</v>
      </c>
      <c r="D457" s="93" t="s">
        <v>239</v>
      </c>
      <c r="E457" s="93" t="s">
        <v>239</v>
      </c>
      <c r="F457" s="93" t="s">
        <v>239</v>
      </c>
      <c r="G457" s="93"/>
      <c r="H457" s="93" t="s">
        <v>239</v>
      </c>
      <c r="I457" s="93" t="s">
        <v>239</v>
      </c>
      <c r="J457" s="93" t="s">
        <v>239</v>
      </c>
      <c r="K457" s="93"/>
      <c r="L457" s="93"/>
      <c r="M457" s="93"/>
      <c r="N457" s="187" t="s">
        <v>239</v>
      </c>
      <c r="O457" s="179">
        <v>455</v>
      </c>
      <c r="P457" s="180" t="s">
        <v>239</v>
      </c>
      <c r="AL457" s="179">
        <v>432</v>
      </c>
      <c r="AM457" s="180">
        <v>0</v>
      </c>
      <c r="AN457" s="179" t="s">
        <v>239</v>
      </c>
      <c r="AO457" s="179">
        <v>432</v>
      </c>
    </row>
    <row r="458" spans="1:41" x14ac:dyDescent="0.2">
      <c r="A458" s="93" t="s">
        <v>239</v>
      </c>
      <c r="B458" s="93" t="s">
        <v>239</v>
      </c>
      <c r="C458" s="93" t="s">
        <v>239</v>
      </c>
      <c r="D458" s="93" t="s">
        <v>239</v>
      </c>
      <c r="E458" s="93" t="s">
        <v>239</v>
      </c>
      <c r="F458" s="93" t="s">
        <v>239</v>
      </c>
      <c r="G458" s="93"/>
      <c r="H458" s="93" t="s">
        <v>239</v>
      </c>
      <c r="I458" s="93" t="s">
        <v>239</v>
      </c>
      <c r="J458" s="93" t="s">
        <v>239</v>
      </c>
      <c r="K458" s="93"/>
      <c r="L458" s="93"/>
      <c r="M458" s="93"/>
      <c r="N458" s="187" t="s">
        <v>239</v>
      </c>
      <c r="O458" s="179">
        <v>456</v>
      </c>
      <c r="P458" s="180" t="s">
        <v>239</v>
      </c>
      <c r="AL458" s="180">
        <v>433</v>
      </c>
      <c r="AM458" s="180">
        <v>0</v>
      </c>
      <c r="AN458" s="179" t="s">
        <v>239</v>
      </c>
      <c r="AO458" s="180">
        <v>433</v>
      </c>
    </row>
    <row r="459" spans="1:41" x14ac:dyDescent="0.2">
      <c r="A459" s="93" t="s">
        <v>239</v>
      </c>
      <c r="B459" s="93" t="s">
        <v>239</v>
      </c>
      <c r="C459" s="93" t="s">
        <v>239</v>
      </c>
      <c r="D459" s="93" t="s">
        <v>239</v>
      </c>
      <c r="E459" s="93" t="s">
        <v>239</v>
      </c>
      <c r="F459" s="93" t="s">
        <v>239</v>
      </c>
      <c r="G459" s="93"/>
      <c r="H459" s="93" t="s">
        <v>239</v>
      </c>
      <c r="I459" s="93" t="s">
        <v>239</v>
      </c>
      <c r="J459" s="93" t="s">
        <v>239</v>
      </c>
      <c r="K459" s="93"/>
      <c r="L459" s="93"/>
      <c r="M459" s="93"/>
      <c r="N459" s="187" t="s">
        <v>239</v>
      </c>
      <c r="O459" s="179">
        <v>457</v>
      </c>
      <c r="P459" s="180" t="s">
        <v>239</v>
      </c>
      <c r="AL459" s="179">
        <v>434</v>
      </c>
      <c r="AM459" s="180">
        <v>0</v>
      </c>
      <c r="AN459" s="179" t="s">
        <v>239</v>
      </c>
      <c r="AO459" s="179">
        <v>434</v>
      </c>
    </row>
    <row r="460" spans="1:41" x14ac:dyDescent="0.2">
      <c r="A460" s="93" t="s">
        <v>239</v>
      </c>
      <c r="B460" s="93" t="s">
        <v>239</v>
      </c>
      <c r="C460" s="93" t="s">
        <v>239</v>
      </c>
      <c r="D460" s="93" t="s">
        <v>239</v>
      </c>
      <c r="E460" s="93" t="s">
        <v>239</v>
      </c>
      <c r="F460" s="93" t="s">
        <v>239</v>
      </c>
      <c r="G460" s="93"/>
      <c r="H460" s="93" t="s">
        <v>239</v>
      </c>
      <c r="I460" s="93" t="s">
        <v>239</v>
      </c>
      <c r="J460" s="93" t="s">
        <v>239</v>
      </c>
      <c r="K460" s="93"/>
      <c r="L460" s="93"/>
      <c r="M460" s="93"/>
      <c r="N460" s="187" t="s">
        <v>239</v>
      </c>
      <c r="O460" s="179">
        <v>458</v>
      </c>
      <c r="P460" s="180" t="s">
        <v>239</v>
      </c>
      <c r="AL460" s="179">
        <v>435</v>
      </c>
      <c r="AM460" s="180">
        <v>0</v>
      </c>
      <c r="AN460" s="179" t="s">
        <v>239</v>
      </c>
      <c r="AO460" s="179">
        <v>435</v>
      </c>
    </row>
    <row r="461" spans="1:41" x14ac:dyDescent="0.2">
      <c r="A461" s="93" t="s">
        <v>239</v>
      </c>
      <c r="B461" s="93" t="s">
        <v>239</v>
      </c>
      <c r="C461" s="93" t="s">
        <v>239</v>
      </c>
      <c r="D461" s="93" t="s">
        <v>239</v>
      </c>
      <c r="E461" s="93" t="s">
        <v>239</v>
      </c>
      <c r="F461" s="93" t="s">
        <v>239</v>
      </c>
      <c r="G461" s="93"/>
      <c r="H461" s="93" t="s">
        <v>239</v>
      </c>
      <c r="I461" s="93" t="s">
        <v>239</v>
      </c>
      <c r="J461" s="93" t="s">
        <v>239</v>
      </c>
      <c r="K461" s="93"/>
      <c r="L461" s="93"/>
      <c r="M461" s="93"/>
      <c r="N461" s="187" t="s">
        <v>239</v>
      </c>
      <c r="O461" s="179">
        <v>459</v>
      </c>
      <c r="P461" s="180" t="s">
        <v>239</v>
      </c>
      <c r="AL461" s="180">
        <v>436</v>
      </c>
      <c r="AM461" s="180">
        <v>0</v>
      </c>
      <c r="AN461" s="179" t="s">
        <v>239</v>
      </c>
      <c r="AO461" s="180">
        <v>436</v>
      </c>
    </row>
    <row r="462" spans="1:41" x14ac:dyDescent="0.2">
      <c r="A462" s="93" t="s">
        <v>239</v>
      </c>
      <c r="B462" s="93" t="s">
        <v>239</v>
      </c>
      <c r="C462" s="93" t="s">
        <v>239</v>
      </c>
      <c r="D462" s="93" t="s">
        <v>239</v>
      </c>
      <c r="E462" s="93" t="s">
        <v>239</v>
      </c>
      <c r="F462" s="93" t="s">
        <v>239</v>
      </c>
      <c r="G462" s="93"/>
      <c r="H462" s="93" t="s">
        <v>239</v>
      </c>
      <c r="I462" s="93" t="s">
        <v>239</v>
      </c>
      <c r="J462" s="93" t="s">
        <v>239</v>
      </c>
      <c r="K462" s="93"/>
      <c r="L462" s="93"/>
      <c r="M462" s="93"/>
      <c r="N462" s="187" t="s">
        <v>239</v>
      </c>
      <c r="O462" s="179">
        <v>460</v>
      </c>
      <c r="P462" s="180" t="s">
        <v>239</v>
      </c>
      <c r="AL462" s="179">
        <v>437</v>
      </c>
      <c r="AM462" s="180">
        <v>0</v>
      </c>
      <c r="AN462" s="179" t="s">
        <v>239</v>
      </c>
      <c r="AO462" s="179">
        <v>437</v>
      </c>
    </row>
    <row r="463" spans="1:41" x14ac:dyDescent="0.2">
      <c r="A463" s="93" t="s">
        <v>239</v>
      </c>
      <c r="B463" s="93" t="s">
        <v>239</v>
      </c>
      <c r="C463" s="93" t="s">
        <v>239</v>
      </c>
      <c r="D463" s="93" t="s">
        <v>239</v>
      </c>
      <c r="E463" s="93" t="s">
        <v>239</v>
      </c>
      <c r="F463" s="93" t="s">
        <v>239</v>
      </c>
      <c r="G463" s="93"/>
      <c r="H463" s="93" t="s">
        <v>239</v>
      </c>
      <c r="I463" s="93" t="s">
        <v>239</v>
      </c>
      <c r="J463" s="93" t="s">
        <v>239</v>
      </c>
      <c r="K463" s="93"/>
      <c r="L463" s="93"/>
      <c r="M463" s="93"/>
      <c r="N463" s="187" t="s">
        <v>239</v>
      </c>
      <c r="O463" s="179">
        <v>461</v>
      </c>
      <c r="P463" s="180" t="s">
        <v>239</v>
      </c>
      <c r="AL463" s="179">
        <v>438</v>
      </c>
      <c r="AM463" s="180">
        <v>0</v>
      </c>
      <c r="AN463" s="179" t="s">
        <v>239</v>
      </c>
      <c r="AO463" s="179">
        <v>438</v>
      </c>
    </row>
    <row r="464" spans="1:41" x14ac:dyDescent="0.2">
      <c r="A464" s="93" t="s">
        <v>239</v>
      </c>
      <c r="B464" s="93" t="s">
        <v>239</v>
      </c>
      <c r="C464" s="93" t="s">
        <v>239</v>
      </c>
      <c r="D464" s="93" t="s">
        <v>239</v>
      </c>
      <c r="E464" s="93" t="s">
        <v>239</v>
      </c>
      <c r="F464" s="93" t="s">
        <v>239</v>
      </c>
      <c r="G464" s="93"/>
      <c r="H464" s="93" t="s">
        <v>239</v>
      </c>
      <c r="I464" s="93" t="s">
        <v>239</v>
      </c>
      <c r="J464" s="93" t="s">
        <v>239</v>
      </c>
      <c r="K464" s="93"/>
      <c r="L464" s="93"/>
      <c r="M464" s="93"/>
      <c r="N464" s="187" t="s">
        <v>239</v>
      </c>
      <c r="O464" s="179">
        <v>462</v>
      </c>
      <c r="P464" s="180" t="s">
        <v>239</v>
      </c>
      <c r="AL464" s="180">
        <v>439</v>
      </c>
      <c r="AM464" s="180">
        <v>0</v>
      </c>
      <c r="AN464" s="179" t="s">
        <v>239</v>
      </c>
      <c r="AO464" s="180">
        <v>439</v>
      </c>
    </row>
    <row r="465" spans="1:41" x14ac:dyDescent="0.2">
      <c r="A465" s="93" t="s">
        <v>239</v>
      </c>
      <c r="B465" s="93" t="s">
        <v>239</v>
      </c>
      <c r="C465" s="93" t="s">
        <v>239</v>
      </c>
      <c r="D465" s="93" t="s">
        <v>239</v>
      </c>
      <c r="E465" s="93" t="s">
        <v>239</v>
      </c>
      <c r="F465" s="93" t="s">
        <v>239</v>
      </c>
      <c r="G465" s="93"/>
      <c r="H465" s="93" t="s">
        <v>239</v>
      </c>
      <c r="I465" s="93" t="s">
        <v>239</v>
      </c>
      <c r="J465" s="93" t="s">
        <v>239</v>
      </c>
      <c r="K465" s="93"/>
      <c r="L465" s="93"/>
      <c r="M465" s="93"/>
      <c r="N465" s="187" t="s">
        <v>239</v>
      </c>
      <c r="O465" s="179">
        <v>463</v>
      </c>
      <c r="P465" s="180" t="s">
        <v>239</v>
      </c>
      <c r="AL465" s="179">
        <v>440</v>
      </c>
      <c r="AM465" s="180">
        <v>0</v>
      </c>
      <c r="AN465" s="179" t="s">
        <v>239</v>
      </c>
      <c r="AO465" s="179">
        <v>440</v>
      </c>
    </row>
    <row r="466" spans="1:41" x14ac:dyDescent="0.2">
      <c r="A466" s="93" t="s">
        <v>239</v>
      </c>
      <c r="B466" s="93" t="s">
        <v>239</v>
      </c>
      <c r="C466" s="93" t="s">
        <v>239</v>
      </c>
      <c r="D466" s="93" t="s">
        <v>239</v>
      </c>
      <c r="E466" s="93" t="s">
        <v>239</v>
      </c>
      <c r="F466" s="93" t="s">
        <v>239</v>
      </c>
      <c r="G466" s="93"/>
      <c r="H466" s="93" t="s">
        <v>239</v>
      </c>
      <c r="I466" s="93" t="s">
        <v>239</v>
      </c>
      <c r="J466" s="93" t="s">
        <v>239</v>
      </c>
      <c r="K466" s="93"/>
      <c r="L466" s="93"/>
      <c r="M466" s="93"/>
      <c r="N466" s="187" t="s">
        <v>239</v>
      </c>
      <c r="O466" s="179">
        <v>464</v>
      </c>
      <c r="P466" s="180" t="s">
        <v>239</v>
      </c>
      <c r="AL466" s="179">
        <v>441</v>
      </c>
      <c r="AM466" s="180">
        <v>0</v>
      </c>
      <c r="AN466" s="179" t="s">
        <v>239</v>
      </c>
      <c r="AO466" s="179">
        <v>441</v>
      </c>
    </row>
    <row r="467" spans="1:41" x14ac:dyDescent="0.2">
      <c r="A467" s="93" t="s">
        <v>239</v>
      </c>
      <c r="B467" s="93" t="s">
        <v>239</v>
      </c>
      <c r="C467" s="93" t="s">
        <v>239</v>
      </c>
      <c r="D467" s="93" t="s">
        <v>239</v>
      </c>
      <c r="E467" s="93" t="s">
        <v>239</v>
      </c>
      <c r="F467" s="93" t="s">
        <v>239</v>
      </c>
      <c r="G467" s="93"/>
      <c r="H467" s="93" t="s">
        <v>239</v>
      </c>
      <c r="I467" s="93" t="s">
        <v>239</v>
      </c>
      <c r="J467" s="93" t="s">
        <v>239</v>
      </c>
      <c r="K467" s="93"/>
      <c r="L467" s="93"/>
      <c r="M467" s="93"/>
      <c r="N467" s="187" t="s">
        <v>239</v>
      </c>
      <c r="O467" s="179">
        <v>465</v>
      </c>
      <c r="P467" s="180" t="s">
        <v>239</v>
      </c>
      <c r="AL467" s="180">
        <v>442</v>
      </c>
      <c r="AM467" s="180">
        <v>0</v>
      </c>
      <c r="AN467" s="179" t="s">
        <v>239</v>
      </c>
      <c r="AO467" s="180">
        <v>442</v>
      </c>
    </row>
    <row r="468" spans="1:41" x14ac:dyDescent="0.2">
      <c r="A468" s="93" t="s">
        <v>239</v>
      </c>
      <c r="B468" s="93" t="s">
        <v>239</v>
      </c>
      <c r="C468" s="93" t="s">
        <v>239</v>
      </c>
      <c r="D468" s="93" t="s">
        <v>239</v>
      </c>
      <c r="E468" s="93" t="s">
        <v>239</v>
      </c>
      <c r="F468" s="93" t="s">
        <v>239</v>
      </c>
      <c r="G468" s="93"/>
      <c r="H468" s="93" t="s">
        <v>239</v>
      </c>
      <c r="I468" s="93" t="s">
        <v>239</v>
      </c>
      <c r="J468" s="93" t="s">
        <v>239</v>
      </c>
      <c r="K468" s="93"/>
      <c r="L468" s="93"/>
      <c r="M468" s="93"/>
      <c r="N468" s="187" t="s">
        <v>239</v>
      </c>
      <c r="O468" s="179">
        <v>466</v>
      </c>
      <c r="P468" s="180" t="s">
        <v>239</v>
      </c>
      <c r="AL468" s="179">
        <v>443</v>
      </c>
      <c r="AM468" s="180">
        <v>0</v>
      </c>
      <c r="AN468" s="179" t="s">
        <v>239</v>
      </c>
      <c r="AO468" s="179">
        <v>443</v>
      </c>
    </row>
    <row r="469" spans="1:41" x14ac:dyDescent="0.2">
      <c r="A469" s="93" t="s">
        <v>239</v>
      </c>
      <c r="B469" s="93" t="s">
        <v>239</v>
      </c>
      <c r="C469" s="93" t="s">
        <v>239</v>
      </c>
      <c r="D469" s="93" t="s">
        <v>239</v>
      </c>
      <c r="E469" s="93" t="s">
        <v>239</v>
      </c>
      <c r="F469" s="93" t="s">
        <v>239</v>
      </c>
      <c r="G469" s="93"/>
      <c r="H469" s="93" t="s">
        <v>239</v>
      </c>
      <c r="I469" s="93" t="s">
        <v>239</v>
      </c>
      <c r="J469" s="93" t="s">
        <v>239</v>
      </c>
      <c r="K469" s="93"/>
      <c r="L469" s="93"/>
      <c r="M469" s="93"/>
      <c r="N469" s="187" t="s">
        <v>239</v>
      </c>
      <c r="O469" s="179">
        <v>467</v>
      </c>
      <c r="P469" s="180" t="s">
        <v>239</v>
      </c>
      <c r="AL469" s="179">
        <v>444</v>
      </c>
      <c r="AM469" s="180">
        <v>0</v>
      </c>
      <c r="AN469" s="179" t="s">
        <v>239</v>
      </c>
      <c r="AO469" s="179">
        <v>444</v>
      </c>
    </row>
    <row r="470" spans="1:41" x14ac:dyDescent="0.2">
      <c r="A470" s="93" t="s">
        <v>239</v>
      </c>
      <c r="B470" s="93" t="s">
        <v>239</v>
      </c>
      <c r="C470" s="93" t="s">
        <v>239</v>
      </c>
      <c r="D470" s="93" t="s">
        <v>239</v>
      </c>
      <c r="E470" s="93" t="s">
        <v>239</v>
      </c>
      <c r="F470" s="93" t="s">
        <v>239</v>
      </c>
      <c r="G470" s="93"/>
      <c r="H470" s="93" t="s">
        <v>239</v>
      </c>
      <c r="I470" s="93" t="s">
        <v>239</v>
      </c>
      <c r="J470" s="93" t="s">
        <v>239</v>
      </c>
      <c r="K470" s="93"/>
      <c r="L470" s="93"/>
      <c r="M470" s="93"/>
      <c r="N470" s="187" t="s">
        <v>239</v>
      </c>
      <c r="O470" s="179">
        <v>468</v>
      </c>
      <c r="P470" s="180" t="s">
        <v>239</v>
      </c>
      <c r="AL470" s="180">
        <v>445</v>
      </c>
      <c r="AM470" s="180">
        <v>0</v>
      </c>
      <c r="AN470" s="179" t="s">
        <v>239</v>
      </c>
      <c r="AO470" s="180">
        <v>445</v>
      </c>
    </row>
    <row r="471" spans="1:41" x14ac:dyDescent="0.2">
      <c r="A471" s="93" t="s">
        <v>239</v>
      </c>
      <c r="B471" s="93" t="s">
        <v>239</v>
      </c>
      <c r="C471" s="93" t="s">
        <v>239</v>
      </c>
      <c r="D471" s="93" t="s">
        <v>239</v>
      </c>
      <c r="E471" s="93" t="s">
        <v>239</v>
      </c>
      <c r="F471" s="93" t="s">
        <v>239</v>
      </c>
      <c r="G471" s="93"/>
      <c r="H471" s="93" t="s">
        <v>239</v>
      </c>
      <c r="I471" s="93" t="s">
        <v>239</v>
      </c>
      <c r="J471" s="93" t="s">
        <v>239</v>
      </c>
      <c r="K471" s="93"/>
      <c r="L471" s="93"/>
      <c r="M471" s="93"/>
      <c r="N471" s="187" t="s">
        <v>239</v>
      </c>
      <c r="O471" s="179">
        <v>469</v>
      </c>
      <c r="P471" s="180" t="s">
        <v>239</v>
      </c>
      <c r="AL471" s="179">
        <v>446</v>
      </c>
      <c r="AM471" s="180">
        <v>0</v>
      </c>
      <c r="AN471" s="179" t="s">
        <v>239</v>
      </c>
      <c r="AO471" s="179">
        <v>446</v>
      </c>
    </row>
    <row r="472" spans="1:41" x14ac:dyDescent="0.2">
      <c r="A472" s="93" t="s">
        <v>239</v>
      </c>
      <c r="B472" s="93" t="s">
        <v>239</v>
      </c>
      <c r="C472" s="93" t="s">
        <v>239</v>
      </c>
      <c r="D472" s="93" t="s">
        <v>239</v>
      </c>
      <c r="E472" s="93" t="s">
        <v>239</v>
      </c>
      <c r="F472" s="93" t="s">
        <v>239</v>
      </c>
      <c r="G472" s="93"/>
      <c r="H472" s="93" t="s">
        <v>239</v>
      </c>
      <c r="I472" s="93" t="s">
        <v>239</v>
      </c>
      <c r="J472" s="93" t="s">
        <v>239</v>
      </c>
      <c r="K472" s="93"/>
      <c r="L472" s="93"/>
      <c r="M472" s="93"/>
      <c r="N472" s="187" t="s">
        <v>239</v>
      </c>
      <c r="O472" s="179">
        <v>470</v>
      </c>
      <c r="P472" s="180" t="s">
        <v>239</v>
      </c>
      <c r="AL472" s="179">
        <v>447</v>
      </c>
      <c r="AM472" s="180">
        <v>0</v>
      </c>
      <c r="AN472" s="179" t="s">
        <v>239</v>
      </c>
      <c r="AO472" s="179">
        <v>447</v>
      </c>
    </row>
    <row r="473" spans="1:41" x14ac:dyDescent="0.2">
      <c r="A473" s="93" t="s">
        <v>239</v>
      </c>
      <c r="B473" s="93" t="s">
        <v>239</v>
      </c>
      <c r="C473" s="93" t="s">
        <v>239</v>
      </c>
      <c r="D473" s="93" t="s">
        <v>239</v>
      </c>
      <c r="E473" s="93" t="s">
        <v>239</v>
      </c>
      <c r="F473" s="93" t="s">
        <v>239</v>
      </c>
      <c r="G473" s="93"/>
      <c r="H473" s="93" t="s">
        <v>239</v>
      </c>
      <c r="I473" s="93" t="s">
        <v>239</v>
      </c>
      <c r="J473" s="93" t="s">
        <v>239</v>
      </c>
      <c r="K473" s="93"/>
      <c r="L473" s="93"/>
      <c r="M473" s="93"/>
      <c r="N473" s="187" t="s">
        <v>239</v>
      </c>
      <c r="O473" s="179">
        <v>471</v>
      </c>
      <c r="P473" s="180" t="s">
        <v>239</v>
      </c>
      <c r="AL473" s="180">
        <v>448</v>
      </c>
      <c r="AM473" s="180">
        <v>0</v>
      </c>
      <c r="AN473" s="179" t="s">
        <v>239</v>
      </c>
      <c r="AO473" s="180">
        <v>448</v>
      </c>
    </row>
    <row r="474" spans="1:41" x14ac:dyDescent="0.2">
      <c r="A474" s="93" t="s">
        <v>239</v>
      </c>
      <c r="B474" s="93" t="s">
        <v>239</v>
      </c>
      <c r="C474" s="93" t="s">
        <v>239</v>
      </c>
      <c r="D474" s="93" t="s">
        <v>239</v>
      </c>
      <c r="E474" s="93" t="s">
        <v>239</v>
      </c>
      <c r="F474" s="93" t="s">
        <v>239</v>
      </c>
      <c r="G474" s="93"/>
      <c r="H474" s="93" t="s">
        <v>239</v>
      </c>
      <c r="I474" s="93" t="s">
        <v>239</v>
      </c>
      <c r="J474" s="93" t="s">
        <v>239</v>
      </c>
      <c r="K474" s="93"/>
      <c r="L474" s="93"/>
      <c r="M474" s="93"/>
      <c r="N474" s="187" t="s">
        <v>239</v>
      </c>
      <c r="O474" s="179">
        <v>472</v>
      </c>
      <c r="P474" s="180" t="s">
        <v>239</v>
      </c>
      <c r="AL474" s="179">
        <v>449</v>
      </c>
      <c r="AM474" s="180">
        <v>0</v>
      </c>
      <c r="AN474" s="179" t="s">
        <v>239</v>
      </c>
      <c r="AO474" s="179">
        <v>449</v>
      </c>
    </row>
    <row r="475" spans="1:41" x14ac:dyDescent="0.2">
      <c r="A475" s="93" t="s">
        <v>239</v>
      </c>
      <c r="B475" s="93" t="s">
        <v>239</v>
      </c>
      <c r="C475" s="93" t="s">
        <v>239</v>
      </c>
      <c r="D475" s="93" t="s">
        <v>239</v>
      </c>
      <c r="E475" s="93" t="s">
        <v>239</v>
      </c>
      <c r="F475" s="93" t="s">
        <v>239</v>
      </c>
      <c r="G475" s="93"/>
      <c r="H475" s="93" t="s">
        <v>239</v>
      </c>
      <c r="I475" s="93" t="s">
        <v>239</v>
      </c>
      <c r="J475" s="93" t="s">
        <v>239</v>
      </c>
      <c r="K475" s="93"/>
      <c r="L475" s="93"/>
      <c r="M475" s="93"/>
      <c r="N475" s="187" t="s">
        <v>239</v>
      </c>
      <c r="O475" s="179">
        <v>473</v>
      </c>
      <c r="P475" s="180" t="s">
        <v>239</v>
      </c>
      <c r="AL475" s="179">
        <v>450</v>
      </c>
      <c r="AM475" s="180">
        <v>0</v>
      </c>
      <c r="AN475" s="179" t="s">
        <v>239</v>
      </c>
      <c r="AO475" s="179">
        <v>450</v>
      </c>
    </row>
    <row r="476" spans="1:41" x14ac:dyDescent="0.2">
      <c r="A476" s="93" t="s">
        <v>239</v>
      </c>
      <c r="B476" s="93" t="s">
        <v>239</v>
      </c>
      <c r="C476" s="93" t="s">
        <v>239</v>
      </c>
      <c r="D476" s="93" t="s">
        <v>239</v>
      </c>
      <c r="E476" s="93" t="s">
        <v>239</v>
      </c>
      <c r="F476" s="93" t="s">
        <v>239</v>
      </c>
      <c r="G476" s="93"/>
      <c r="H476" s="93" t="s">
        <v>239</v>
      </c>
      <c r="I476" s="93" t="s">
        <v>239</v>
      </c>
      <c r="J476" s="93" t="s">
        <v>239</v>
      </c>
      <c r="K476" s="93"/>
      <c r="L476" s="93"/>
      <c r="M476" s="93"/>
      <c r="N476" s="187" t="s">
        <v>239</v>
      </c>
      <c r="O476" s="179">
        <v>474</v>
      </c>
      <c r="P476" s="180" t="s">
        <v>239</v>
      </c>
      <c r="AL476" s="180">
        <v>451</v>
      </c>
      <c r="AM476" s="180">
        <v>0</v>
      </c>
      <c r="AN476" s="179" t="s">
        <v>239</v>
      </c>
      <c r="AO476" s="180">
        <v>451</v>
      </c>
    </row>
    <row r="477" spans="1:41" x14ac:dyDescent="0.2">
      <c r="A477" s="93" t="s">
        <v>239</v>
      </c>
      <c r="B477" s="93" t="s">
        <v>239</v>
      </c>
      <c r="C477" s="93" t="s">
        <v>239</v>
      </c>
      <c r="D477" s="93" t="s">
        <v>239</v>
      </c>
      <c r="E477" s="93" t="s">
        <v>239</v>
      </c>
      <c r="F477" s="93" t="s">
        <v>239</v>
      </c>
      <c r="G477" s="93"/>
      <c r="H477" s="93" t="s">
        <v>239</v>
      </c>
      <c r="I477" s="93" t="s">
        <v>239</v>
      </c>
      <c r="J477" s="93" t="s">
        <v>239</v>
      </c>
      <c r="K477" s="93"/>
      <c r="L477" s="93"/>
      <c r="M477" s="93"/>
      <c r="N477" s="187" t="s">
        <v>239</v>
      </c>
      <c r="O477" s="179">
        <v>475</v>
      </c>
      <c r="P477" s="180" t="s">
        <v>239</v>
      </c>
      <c r="AL477" s="179">
        <v>452</v>
      </c>
      <c r="AM477" s="180">
        <v>0</v>
      </c>
      <c r="AN477" s="179" t="s">
        <v>239</v>
      </c>
      <c r="AO477" s="179">
        <v>452</v>
      </c>
    </row>
    <row r="478" spans="1:41" x14ac:dyDescent="0.2">
      <c r="A478" s="93" t="s">
        <v>239</v>
      </c>
      <c r="B478" s="93" t="s">
        <v>239</v>
      </c>
      <c r="C478" s="93" t="s">
        <v>239</v>
      </c>
      <c r="D478" s="93" t="s">
        <v>239</v>
      </c>
      <c r="E478" s="93" t="s">
        <v>239</v>
      </c>
      <c r="F478" s="93" t="s">
        <v>239</v>
      </c>
      <c r="G478" s="93"/>
      <c r="H478" s="93" t="s">
        <v>239</v>
      </c>
      <c r="I478" s="93" t="s">
        <v>239</v>
      </c>
      <c r="J478" s="93" t="s">
        <v>239</v>
      </c>
      <c r="K478" s="93"/>
      <c r="L478" s="93"/>
      <c r="M478" s="93"/>
      <c r="N478" s="187" t="s">
        <v>239</v>
      </c>
      <c r="O478" s="179">
        <v>476</v>
      </c>
      <c r="P478" s="180" t="s">
        <v>239</v>
      </c>
      <c r="AL478" s="179">
        <v>453</v>
      </c>
      <c r="AM478" s="180">
        <v>0</v>
      </c>
      <c r="AN478" s="179" t="s">
        <v>239</v>
      </c>
      <c r="AO478" s="179">
        <v>453</v>
      </c>
    </row>
    <row r="479" spans="1:41" x14ac:dyDescent="0.2">
      <c r="A479" s="93" t="s">
        <v>239</v>
      </c>
      <c r="B479" s="93" t="s">
        <v>239</v>
      </c>
      <c r="C479" s="93" t="s">
        <v>239</v>
      </c>
      <c r="D479" s="93" t="s">
        <v>239</v>
      </c>
      <c r="E479" s="93" t="s">
        <v>239</v>
      </c>
      <c r="F479" s="93" t="s">
        <v>239</v>
      </c>
      <c r="G479" s="93"/>
      <c r="H479" s="93" t="s">
        <v>239</v>
      </c>
      <c r="I479" s="93" t="s">
        <v>239</v>
      </c>
      <c r="J479" s="93" t="s">
        <v>239</v>
      </c>
      <c r="K479" s="93"/>
      <c r="L479" s="93"/>
      <c r="M479" s="93"/>
      <c r="N479" s="187" t="s">
        <v>239</v>
      </c>
      <c r="O479" s="179">
        <v>477</v>
      </c>
      <c r="P479" s="180" t="s">
        <v>239</v>
      </c>
      <c r="AL479" s="180">
        <v>454</v>
      </c>
      <c r="AM479" s="180">
        <v>0</v>
      </c>
      <c r="AN479" s="179" t="s">
        <v>239</v>
      </c>
      <c r="AO479" s="180">
        <v>454</v>
      </c>
    </row>
    <row r="480" spans="1:41" x14ac:dyDescent="0.2">
      <c r="A480" s="93" t="s">
        <v>239</v>
      </c>
      <c r="B480" s="93" t="s">
        <v>239</v>
      </c>
      <c r="C480" s="93" t="s">
        <v>239</v>
      </c>
      <c r="D480" s="93" t="s">
        <v>239</v>
      </c>
      <c r="E480" s="93" t="s">
        <v>239</v>
      </c>
      <c r="F480" s="93" t="s">
        <v>239</v>
      </c>
      <c r="G480" s="93"/>
      <c r="H480" s="93" t="s">
        <v>239</v>
      </c>
      <c r="I480" s="93" t="s">
        <v>239</v>
      </c>
      <c r="J480" s="93" t="s">
        <v>239</v>
      </c>
      <c r="K480" s="93"/>
      <c r="L480" s="93"/>
      <c r="M480" s="93"/>
      <c r="N480" s="187" t="s">
        <v>239</v>
      </c>
      <c r="O480" s="179">
        <v>478</v>
      </c>
      <c r="P480" s="180" t="s">
        <v>239</v>
      </c>
      <c r="AL480" s="179">
        <v>455</v>
      </c>
      <c r="AM480" s="180">
        <v>0</v>
      </c>
      <c r="AN480" s="179" t="s">
        <v>239</v>
      </c>
      <c r="AO480" s="179">
        <v>455</v>
      </c>
    </row>
    <row r="481" spans="1:41" x14ac:dyDescent="0.2">
      <c r="A481" s="93" t="s">
        <v>239</v>
      </c>
      <c r="B481" s="93" t="s">
        <v>239</v>
      </c>
      <c r="C481" s="93" t="s">
        <v>239</v>
      </c>
      <c r="D481" s="93" t="s">
        <v>239</v>
      </c>
      <c r="E481" s="93" t="s">
        <v>239</v>
      </c>
      <c r="F481" s="93" t="s">
        <v>239</v>
      </c>
      <c r="G481" s="93"/>
      <c r="H481" s="93" t="s">
        <v>239</v>
      </c>
      <c r="I481" s="93" t="s">
        <v>239</v>
      </c>
      <c r="J481" s="93" t="s">
        <v>239</v>
      </c>
      <c r="K481" s="93"/>
      <c r="L481" s="93"/>
      <c r="M481" s="93"/>
      <c r="N481" s="187" t="s">
        <v>239</v>
      </c>
      <c r="O481" s="179">
        <v>479</v>
      </c>
      <c r="P481" s="180" t="s">
        <v>239</v>
      </c>
      <c r="AL481" s="179">
        <v>456</v>
      </c>
      <c r="AM481" s="180">
        <v>0</v>
      </c>
      <c r="AN481" s="179" t="s">
        <v>239</v>
      </c>
      <c r="AO481" s="179">
        <v>456</v>
      </c>
    </row>
    <row r="482" spans="1:41" x14ac:dyDescent="0.2">
      <c r="A482" s="93" t="s">
        <v>239</v>
      </c>
      <c r="B482" s="93" t="s">
        <v>239</v>
      </c>
      <c r="C482" s="93" t="s">
        <v>239</v>
      </c>
      <c r="D482" s="93" t="s">
        <v>239</v>
      </c>
      <c r="E482" s="93" t="s">
        <v>239</v>
      </c>
      <c r="F482" s="93" t="s">
        <v>239</v>
      </c>
      <c r="G482" s="93"/>
      <c r="H482" s="93" t="s">
        <v>239</v>
      </c>
      <c r="I482" s="93" t="s">
        <v>239</v>
      </c>
      <c r="J482" s="93" t="s">
        <v>239</v>
      </c>
      <c r="K482" s="93"/>
      <c r="L482" s="93"/>
      <c r="M482" s="93"/>
      <c r="N482" s="187" t="s">
        <v>239</v>
      </c>
      <c r="O482" s="179">
        <v>480</v>
      </c>
      <c r="P482" s="180" t="s">
        <v>239</v>
      </c>
      <c r="AL482" s="180">
        <v>457</v>
      </c>
      <c r="AM482" s="180">
        <v>0</v>
      </c>
      <c r="AN482" s="179" t="s">
        <v>239</v>
      </c>
      <c r="AO482" s="180">
        <v>457</v>
      </c>
    </row>
    <row r="483" spans="1:41" x14ac:dyDescent="0.2">
      <c r="A483" s="93" t="s">
        <v>239</v>
      </c>
      <c r="B483" s="93" t="s">
        <v>239</v>
      </c>
      <c r="C483" s="93" t="s">
        <v>239</v>
      </c>
      <c r="D483" s="93" t="s">
        <v>239</v>
      </c>
      <c r="E483" s="93" t="s">
        <v>239</v>
      </c>
      <c r="F483" s="93" t="s">
        <v>239</v>
      </c>
      <c r="G483" s="93"/>
      <c r="H483" s="93" t="s">
        <v>239</v>
      </c>
      <c r="I483" s="93" t="s">
        <v>239</v>
      </c>
      <c r="J483" s="93" t="s">
        <v>239</v>
      </c>
      <c r="K483" s="93"/>
      <c r="L483" s="93"/>
      <c r="M483" s="93"/>
      <c r="N483" s="187" t="s">
        <v>239</v>
      </c>
      <c r="O483" s="179">
        <v>481</v>
      </c>
      <c r="P483" s="180" t="s">
        <v>239</v>
      </c>
      <c r="AL483" s="179">
        <v>458</v>
      </c>
      <c r="AM483" s="180">
        <v>0</v>
      </c>
      <c r="AN483" s="179" t="s">
        <v>239</v>
      </c>
      <c r="AO483" s="179">
        <v>458</v>
      </c>
    </row>
    <row r="484" spans="1:41" x14ac:dyDescent="0.2">
      <c r="A484" s="93" t="s">
        <v>239</v>
      </c>
      <c r="B484" s="93" t="s">
        <v>239</v>
      </c>
      <c r="C484" s="93" t="s">
        <v>239</v>
      </c>
      <c r="D484" s="93" t="s">
        <v>239</v>
      </c>
      <c r="E484" s="93" t="s">
        <v>239</v>
      </c>
      <c r="F484" s="93" t="s">
        <v>239</v>
      </c>
      <c r="G484" s="93"/>
      <c r="H484" s="93" t="s">
        <v>239</v>
      </c>
      <c r="I484" s="93" t="s">
        <v>239</v>
      </c>
      <c r="J484" s="93" t="s">
        <v>239</v>
      </c>
      <c r="K484" s="93"/>
      <c r="L484" s="93"/>
      <c r="M484" s="93"/>
      <c r="N484" s="187" t="s">
        <v>239</v>
      </c>
      <c r="O484" s="179">
        <v>482</v>
      </c>
      <c r="P484" s="180" t="s">
        <v>239</v>
      </c>
      <c r="AL484" s="179">
        <v>459</v>
      </c>
      <c r="AM484" s="180">
        <v>0</v>
      </c>
      <c r="AN484" s="179" t="s">
        <v>239</v>
      </c>
      <c r="AO484" s="179">
        <v>459</v>
      </c>
    </row>
    <row r="485" spans="1:41" x14ac:dyDescent="0.2">
      <c r="A485" s="93" t="s">
        <v>239</v>
      </c>
      <c r="B485" s="93" t="s">
        <v>239</v>
      </c>
      <c r="C485" s="93" t="s">
        <v>239</v>
      </c>
      <c r="D485" s="93" t="s">
        <v>239</v>
      </c>
      <c r="E485" s="93" t="s">
        <v>239</v>
      </c>
      <c r="F485" s="93" t="s">
        <v>239</v>
      </c>
      <c r="G485" s="93"/>
      <c r="H485" s="93" t="s">
        <v>239</v>
      </c>
      <c r="I485" s="93" t="s">
        <v>239</v>
      </c>
      <c r="J485" s="93" t="s">
        <v>239</v>
      </c>
      <c r="K485" s="93"/>
      <c r="L485" s="93"/>
      <c r="M485" s="93"/>
      <c r="N485" s="187" t="s">
        <v>239</v>
      </c>
      <c r="O485" s="179">
        <v>483</v>
      </c>
      <c r="P485" s="180" t="s">
        <v>239</v>
      </c>
      <c r="AL485" s="180">
        <v>460</v>
      </c>
      <c r="AM485" s="180">
        <v>0</v>
      </c>
      <c r="AN485" s="179" t="s">
        <v>239</v>
      </c>
      <c r="AO485" s="180">
        <v>460</v>
      </c>
    </row>
    <row r="486" spans="1:41" x14ac:dyDescent="0.2">
      <c r="A486" s="93" t="s">
        <v>239</v>
      </c>
      <c r="B486" s="93" t="s">
        <v>239</v>
      </c>
      <c r="C486" s="93" t="s">
        <v>239</v>
      </c>
      <c r="D486" s="93" t="s">
        <v>239</v>
      </c>
      <c r="E486" s="93" t="s">
        <v>239</v>
      </c>
      <c r="F486" s="93" t="s">
        <v>239</v>
      </c>
      <c r="G486" s="93"/>
      <c r="H486" s="93" t="s">
        <v>239</v>
      </c>
      <c r="I486" s="93" t="s">
        <v>239</v>
      </c>
      <c r="J486" s="93" t="s">
        <v>239</v>
      </c>
      <c r="K486" s="93"/>
      <c r="L486" s="93"/>
      <c r="M486" s="93"/>
      <c r="N486" s="187" t="s">
        <v>239</v>
      </c>
      <c r="O486" s="179">
        <v>484</v>
      </c>
      <c r="P486" s="180" t="s">
        <v>239</v>
      </c>
      <c r="AL486" s="179">
        <v>461</v>
      </c>
      <c r="AM486" s="180">
        <v>0</v>
      </c>
      <c r="AN486" s="179" t="s">
        <v>239</v>
      </c>
      <c r="AO486" s="179">
        <v>461</v>
      </c>
    </row>
    <row r="487" spans="1:41" x14ac:dyDescent="0.2">
      <c r="A487" s="93" t="s">
        <v>239</v>
      </c>
      <c r="B487" s="93" t="s">
        <v>239</v>
      </c>
      <c r="C487" s="93" t="s">
        <v>239</v>
      </c>
      <c r="D487" s="93" t="s">
        <v>239</v>
      </c>
      <c r="E487" s="93" t="s">
        <v>239</v>
      </c>
      <c r="F487" s="93" t="s">
        <v>239</v>
      </c>
      <c r="G487" s="93"/>
      <c r="H487" s="93" t="s">
        <v>239</v>
      </c>
      <c r="I487" s="93" t="s">
        <v>239</v>
      </c>
      <c r="J487" s="93" t="s">
        <v>239</v>
      </c>
      <c r="K487" s="93"/>
      <c r="L487" s="93"/>
      <c r="M487" s="93"/>
      <c r="N487" s="187" t="s">
        <v>239</v>
      </c>
      <c r="O487" s="179">
        <v>485</v>
      </c>
      <c r="P487" s="180" t="s">
        <v>239</v>
      </c>
      <c r="AL487" s="179">
        <v>462</v>
      </c>
      <c r="AM487" s="180">
        <v>0</v>
      </c>
      <c r="AN487" s="179" t="s">
        <v>239</v>
      </c>
      <c r="AO487" s="179">
        <v>462</v>
      </c>
    </row>
    <row r="488" spans="1:41" x14ac:dyDescent="0.2">
      <c r="A488" s="93" t="s">
        <v>239</v>
      </c>
      <c r="B488" s="93" t="s">
        <v>239</v>
      </c>
      <c r="C488" s="93" t="s">
        <v>239</v>
      </c>
      <c r="D488" s="93" t="s">
        <v>239</v>
      </c>
      <c r="E488" s="93" t="s">
        <v>239</v>
      </c>
      <c r="F488" s="93" t="s">
        <v>239</v>
      </c>
      <c r="G488" s="93"/>
      <c r="H488" s="93" t="s">
        <v>239</v>
      </c>
      <c r="I488" s="93" t="s">
        <v>239</v>
      </c>
      <c r="J488" s="93" t="s">
        <v>239</v>
      </c>
      <c r="K488" s="93"/>
      <c r="L488" s="93"/>
      <c r="M488" s="93"/>
      <c r="N488" s="187" t="s">
        <v>239</v>
      </c>
      <c r="O488" s="179">
        <v>486</v>
      </c>
      <c r="P488" s="180" t="s">
        <v>239</v>
      </c>
      <c r="AL488" s="180">
        <v>463</v>
      </c>
      <c r="AM488" s="180">
        <v>0</v>
      </c>
      <c r="AN488" s="179" t="s">
        <v>239</v>
      </c>
      <c r="AO488" s="180">
        <v>463</v>
      </c>
    </row>
    <row r="489" spans="1:41" x14ac:dyDescent="0.2">
      <c r="A489" s="93" t="s">
        <v>239</v>
      </c>
      <c r="B489" s="93" t="s">
        <v>239</v>
      </c>
      <c r="C489" s="93" t="s">
        <v>239</v>
      </c>
      <c r="D489" s="93" t="s">
        <v>239</v>
      </c>
      <c r="E489" s="93" t="s">
        <v>239</v>
      </c>
      <c r="F489" s="93" t="s">
        <v>239</v>
      </c>
      <c r="G489" s="93"/>
      <c r="H489" s="93" t="s">
        <v>239</v>
      </c>
      <c r="I489" s="93" t="s">
        <v>239</v>
      </c>
      <c r="J489" s="93" t="s">
        <v>239</v>
      </c>
      <c r="K489" s="93"/>
      <c r="L489" s="93"/>
      <c r="M489" s="93"/>
      <c r="N489" s="187" t="s">
        <v>239</v>
      </c>
      <c r="O489" s="179">
        <v>487</v>
      </c>
      <c r="P489" s="180" t="s">
        <v>239</v>
      </c>
      <c r="AL489" s="179">
        <v>464</v>
      </c>
      <c r="AM489" s="180">
        <v>0</v>
      </c>
      <c r="AN489" s="179" t="s">
        <v>239</v>
      </c>
      <c r="AO489" s="179">
        <v>464</v>
      </c>
    </row>
    <row r="490" spans="1:41" x14ac:dyDescent="0.2">
      <c r="A490" s="93" t="s">
        <v>239</v>
      </c>
      <c r="B490" s="93" t="s">
        <v>239</v>
      </c>
      <c r="C490" s="93" t="s">
        <v>239</v>
      </c>
      <c r="D490" s="93" t="s">
        <v>239</v>
      </c>
      <c r="E490" s="93" t="s">
        <v>239</v>
      </c>
      <c r="F490" s="93" t="s">
        <v>239</v>
      </c>
      <c r="G490" s="93"/>
      <c r="H490" s="93" t="s">
        <v>239</v>
      </c>
      <c r="I490" s="93" t="s">
        <v>239</v>
      </c>
      <c r="J490" s="93" t="s">
        <v>239</v>
      </c>
      <c r="K490" s="93"/>
      <c r="L490" s="93"/>
      <c r="M490" s="93"/>
      <c r="N490" s="187" t="s">
        <v>239</v>
      </c>
      <c r="O490" s="179">
        <v>488</v>
      </c>
      <c r="P490" s="180" t="s">
        <v>239</v>
      </c>
      <c r="AL490" s="179">
        <v>465</v>
      </c>
      <c r="AM490" s="180">
        <v>0</v>
      </c>
      <c r="AN490" s="179" t="s">
        <v>239</v>
      </c>
      <c r="AO490" s="179">
        <v>465</v>
      </c>
    </row>
    <row r="491" spans="1:41" x14ac:dyDescent="0.2">
      <c r="A491" s="93" t="s">
        <v>239</v>
      </c>
      <c r="B491" s="93" t="s">
        <v>239</v>
      </c>
      <c r="C491" s="93" t="s">
        <v>239</v>
      </c>
      <c r="D491" s="93" t="s">
        <v>239</v>
      </c>
      <c r="E491" s="93" t="s">
        <v>239</v>
      </c>
      <c r="F491" s="93" t="s">
        <v>239</v>
      </c>
      <c r="G491" s="93"/>
      <c r="H491" s="93" t="s">
        <v>239</v>
      </c>
      <c r="I491" s="93" t="s">
        <v>239</v>
      </c>
      <c r="J491" s="93" t="s">
        <v>239</v>
      </c>
      <c r="K491" s="93"/>
      <c r="L491" s="93"/>
      <c r="M491" s="93"/>
      <c r="N491" s="187" t="s">
        <v>239</v>
      </c>
      <c r="O491" s="179">
        <v>489</v>
      </c>
      <c r="P491" s="180" t="s">
        <v>239</v>
      </c>
      <c r="AL491" s="180">
        <v>466</v>
      </c>
      <c r="AM491" s="180">
        <v>0</v>
      </c>
      <c r="AN491" s="179" t="s">
        <v>239</v>
      </c>
      <c r="AO491" s="180">
        <v>466</v>
      </c>
    </row>
    <row r="492" spans="1:41" x14ac:dyDescent="0.2">
      <c r="A492" s="93" t="s">
        <v>239</v>
      </c>
      <c r="B492" s="93" t="s">
        <v>239</v>
      </c>
      <c r="C492" s="93" t="s">
        <v>239</v>
      </c>
      <c r="D492" s="93" t="s">
        <v>239</v>
      </c>
      <c r="E492" s="93" t="s">
        <v>239</v>
      </c>
      <c r="F492" s="93" t="s">
        <v>239</v>
      </c>
      <c r="G492" s="93"/>
      <c r="H492" s="93" t="s">
        <v>239</v>
      </c>
      <c r="I492" s="93" t="s">
        <v>239</v>
      </c>
      <c r="J492" s="93" t="s">
        <v>239</v>
      </c>
      <c r="K492" s="93"/>
      <c r="L492" s="93"/>
      <c r="M492" s="93"/>
      <c r="N492" s="187" t="s">
        <v>239</v>
      </c>
      <c r="O492" s="179">
        <v>490</v>
      </c>
      <c r="P492" s="180" t="s">
        <v>239</v>
      </c>
      <c r="AL492" s="179">
        <v>467</v>
      </c>
      <c r="AM492" s="180">
        <v>0</v>
      </c>
      <c r="AN492" s="179" t="s">
        <v>239</v>
      </c>
      <c r="AO492" s="179">
        <v>467</v>
      </c>
    </row>
    <row r="493" spans="1:41" x14ac:dyDescent="0.2">
      <c r="A493" s="93" t="s">
        <v>239</v>
      </c>
      <c r="B493" s="93" t="s">
        <v>239</v>
      </c>
      <c r="C493" s="93" t="s">
        <v>239</v>
      </c>
      <c r="D493" s="93" t="s">
        <v>239</v>
      </c>
      <c r="E493" s="93" t="s">
        <v>239</v>
      </c>
      <c r="F493" s="93" t="s">
        <v>239</v>
      </c>
      <c r="G493" s="93"/>
      <c r="H493" s="93" t="s">
        <v>239</v>
      </c>
      <c r="I493" s="93" t="s">
        <v>239</v>
      </c>
      <c r="J493" s="93" t="s">
        <v>239</v>
      </c>
      <c r="K493" s="93"/>
      <c r="L493" s="93"/>
      <c r="M493" s="93"/>
      <c r="N493" s="187" t="s">
        <v>239</v>
      </c>
      <c r="O493" s="179">
        <v>491</v>
      </c>
      <c r="P493" s="180" t="s">
        <v>239</v>
      </c>
      <c r="AL493" s="179">
        <v>468</v>
      </c>
      <c r="AM493" s="180">
        <v>0</v>
      </c>
      <c r="AN493" s="179" t="s">
        <v>239</v>
      </c>
      <c r="AO493" s="179">
        <v>468</v>
      </c>
    </row>
    <row r="494" spans="1:41" x14ac:dyDescent="0.2">
      <c r="A494" s="93" t="s">
        <v>239</v>
      </c>
      <c r="B494" s="93" t="s">
        <v>239</v>
      </c>
      <c r="C494" s="93" t="s">
        <v>239</v>
      </c>
      <c r="D494" s="93" t="s">
        <v>239</v>
      </c>
      <c r="E494" s="93" t="s">
        <v>239</v>
      </c>
      <c r="F494" s="93" t="s">
        <v>239</v>
      </c>
      <c r="G494" s="93"/>
      <c r="H494" s="93" t="s">
        <v>239</v>
      </c>
      <c r="I494" s="93" t="s">
        <v>239</v>
      </c>
      <c r="J494" s="93" t="s">
        <v>239</v>
      </c>
      <c r="K494" s="93"/>
      <c r="L494" s="93"/>
      <c r="M494" s="93"/>
      <c r="N494" s="187" t="s">
        <v>239</v>
      </c>
      <c r="O494" s="179">
        <v>492</v>
      </c>
      <c r="P494" s="180" t="s">
        <v>239</v>
      </c>
      <c r="AL494" s="180">
        <v>469</v>
      </c>
      <c r="AM494" s="180">
        <v>0</v>
      </c>
      <c r="AN494" s="179" t="s">
        <v>239</v>
      </c>
      <c r="AO494" s="180">
        <v>469</v>
      </c>
    </row>
    <row r="495" spans="1:41" x14ac:dyDescent="0.2">
      <c r="A495" s="93" t="s">
        <v>239</v>
      </c>
      <c r="B495" s="93" t="s">
        <v>239</v>
      </c>
      <c r="C495" s="93" t="s">
        <v>239</v>
      </c>
      <c r="D495" s="93" t="s">
        <v>239</v>
      </c>
      <c r="E495" s="93" t="s">
        <v>239</v>
      </c>
      <c r="F495" s="93" t="s">
        <v>239</v>
      </c>
      <c r="G495" s="93"/>
      <c r="H495" s="93" t="s">
        <v>239</v>
      </c>
      <c r="I495" s="93" t="s">
        <v>239</v>
      </c>
      <c r="J495" s="93" t="s">
        <v>239</v>
      </c>
      <c r="K495" s="93"/>
      <c r="L495" s="93"/>
      <c r="M495" s="93"/>
      <c r="N495" s="187" t="s">
        <v>239</v>
      </c>
      <c r="O495" s="179">
        <v>493</v>
      </c>
      <c r="P495" s="180" t="s">
        <v>239</v>
      </c>
      <c r="AL495" s="179">
        <v>470</v>
      </c>
      <c r="AM495" s="180">
        <v>0</v>
      </c>
      <c r="AN495" s="179" t="s">
        <v>239</v>
      </c>
      <c r="AO495" s="179">
        <v>470</v>
      </c>
    </row>
    <row r="496" spans="1:41" x14ac:dyDescent="0.2">
      <c r="A496" s="93" t="s">
        <v>239</v>
      </c>
      <c r="B496" s="93" t="s">
        <v>239</v>
      </c>
      <c r="C496" s="93" t="s">
        <v>239</v>
      </c>
      <c r="D496" s="93" t="s">
        <v>239</v>
      </c>
      <c r="E496" s="93" t="s">
        <v>239</v>
      </c>
      <c r="F496" s="93" t="s">
        <v>239</v>
      </c>
      <c r="G496" s="93"/>
      <c r="H496" s="93" t="s">
        <v>239</v>
      </c>
      <c r="I496" s="93" t="s">
        <v>239</v>
      </c>
      <c r="J496" s="93" t="s">
        <v>239</v>
      </c>
      <c r="K496" s="93"/>
      <c r="L496" s="93"/>
      <c r="M496" s="93"/>
      <c r="N496" s="187" t="s">
        <v>239</v>
      </c>
      <c r="O496" s="179">
        <v>494</v>
      </c>
      <c r="P496" s="180" t="s">
        <v>239</v>
      </c>
      <c r="AL496" s="179">
        <v>471</v>
      </c>
      <c r="AM496" s="180">
        <v>0</v>
      </c>
      <c r="AN496" s="179" t="s">
        <v>239</v>
      </c>
      <c r="AO496" s="179">
        <v>471</v>
      </c>
    </row>
    <row r="497" spans="1:41" x14ac:dyDescent="0.2">
      <c r="A497" s="93" t="s">
        <v>239</v>
      </c>
      <c r="B497" s="93" t="s">
        <v>239</v>
      </c>
      <c r="C497" s="93" t="s">
        <v>239</v>
      </c>
      <c r="D497" s="93" t="s">
        <v>239</v>
      </c>
      <c r="E497" s="93" t="s">
        <v>239</v>
      </c>
      <c r="F497" s="93" t="s">
        <v>239</v>
      </c>
      <c r="G497" s="93"/>
      <c r="H497" s="93" t="s">
        <v>239</v>
      </c>
      <c r="I497" s="93" t="s">
        <v>239</v>
      </c>
      <c r="J497" s="93" t="s">
        <v>239</v>
      </c>
      <c r="K497" s="93"/>
      <c r="L497" s="93"/>
      <c r="M497" s="93"/>
      <c r="N497" s="187" t="s">
        <v>239</v>
      </c>
      <c r="O497" s="179">
        <v>495</v>
      </c>
      <c r="P497" s="180" t="s">
        <v>239</v>
      </c>
      <c r="AL497" s="180">
        <v>472</v>
      </c>
      <c r="AM497" s="180">
        <v>0</v>
      </c>
      <c r="AN497" s="179" t="s">
        <v>239</v>
      </c>
      <c r="AO497" s="180">
        <v>472</v>
      </c>
    </row>
    <row r="498" spans="1:41" x14ac:dyDescent="0.2">
      <c r="A498" s="93" t="s">
        <v>239</v>
      </c>
      <c r="B498" s="93" t="s">
        <v>239</v>
      </c>
      <c r="C498" s="93" t="s">
        <v>239</v>
      </c>
      <c r="D498" s="93" t="s">
        <v>239</v>
      </c>
      <c r="E498" s="93" t="s">
        <v>239</v>
      </c>
      <c r="F498" s="93" t="s">
        <v>239</v>
      </c>
      <c r="G498" s="93"/>
      <c r="H498" s="93" t="s">
        <v>239</v>
      </c>
      <c r="I498" s="93" t="s">
        <v>239</v>
      </c>
      <c r="J498" s="93" t="s">
        <v>239</v>
      </c>
      <c r="K498" s="93"/>
      <c r="L498" s="93"/>
      <c r="M498" s="93"/>
      <c r="N498" s="187" t="s">
        <v>239</v>
      </c>
      <c r="O498" s="179">
        <v>496</v>
      </c>
      <c r="P498" s="180" t="s">
        <v>239</v>
      </c>
      <c r="AL498" s="179">
        <v>473</v>
      </c>
      <c r="AM498" s="180">
        <v>0</v>
      </c>
      <c r="AN498" s="179" t="s">
        <v>239</v>
      </c>
      <c r="AO498" s="179">
        <v>473</v>
      </c>
    </row>
    <row r="499" spans="1:41" x14ac:dyDescent="0.2">
      <c r="A499" s="93" t="s">
        <v>239</v>
      </c>
      <c r="B499" s="93" t="s">
        <v>239</v>
      </c>
      <c r="C499" s="93" t="s">
        <v>239</v>
      </c>
      <c r="D499" s="93" t="s">
        <v>239</v>
      </c>
      <c r="E499" s="93" t="s">
        <v>239</v>
      </c>
      <c r="F499" s="93" t="s">
        <v>239</v>
      </c>
      <c r="G499" s="93"/>
      <c r="H499" s="93" t="s">
        <v>239</v>
      </c>
      <c r="I499" s="93" t="s">
        <v>239</v>
      </c>
      <c r="J499" s="93" t="s">
        <v>239</v>
      </c>
      <c r="K499" s="93"/>
      <c r="L499" s="93"/>
      <c r="M499" s="93"/>
      <c r="N499" s="187" t="s">
        <v>239</v>
      </c>
      <c r="O499" s="179">
        <v>497</v>
      </c>
      <c r="P499" s="180" t="s">
        <v>239</v>
      </c>
      <c r="AL499" s="179">
        <v>474</v>
      </c>
      <c r="AM499" s="180">
        <v>0</v>
      </c>
      <c r="AN499" s="179" t="s">
        <v>239</v>
      </c>
      <c r="AO499" s="179">
        <v>474</v>
      </c>
    </row>
    <row r="500" spans="1:41" x14ac:dyDescent="0.2">
      <c r="A500" s="93" t="s">
        <v>239</v>
      </c>
      <c r="B500" s="93" t="s">
        <v>239</v>
      </c>
      <c r="C500" s="93" t="s">
        <v>239</v>
      </c>
      <c r="D500" s="93" t="s">
        <v>239</v>
      </c>
      <c r="E500" s="93" t="s">
        <v>239</v>
      </c>
      <c r="F500" s="93" t="s">
        <v>239</v>
      </c>
      <c r="G500" s="93"/>
      <c r="H500" s="93" t="s">
        <v>239</v>
      </c>
      <c r="I500" s="93" t="s">
        <v>239</v>
      </c>
      <c r="J500" s="93" t="s">
        <v>239</v>
      </c>
      <c r="K500" s="93"/>
      <c r="L500" s="93"/>
      <c r="M500" s="93"/>
      <c r="N500" s="187" t="s">
        <v>239</v>
      </c>
      <c r="O500" s="179">
        <v>498</v>
      </c>
      <c r="P500" s="180" t="s">
        <v>239</v>
      </c>
      <c r="AL500" s="180">
        <v>475</v>
      </c>
      <c r="AM500" s="180">
        <v>0</v>
      </c>
      <c r="AN500" s="179" t="s">
        <v>239</v>
      </c>
      <c r="AO500" s="180">
        <v>475</v>
      </c>
    </row>
    <row r="501" spans="1:41" x14ac:dyDescent="0.2">
      <c r="A501" s="93" t="s">
        <v>239</v>
      </c>
      <c r="B501" s="93" t="s">
        <v>239</v>
      </c>
      <c r="C501" s="93" t="s">
        <v>239</v>
      </c>
      <c r="D501" s="93" t="s">
        <v>239</v>
      </c>
      <c r="E501" s="93" t="s">
        <v>239</v>
      </c>
      <c r="F501" s="93" t="s">
        <v>239</v>
      </c>
      <c r="G501" s="93"/>
      <c r="H501" s="93" t="s">
        <v>239</v>
      </c>
      <c r="I501" s="93" t="s">
        <v>239</v>
      </c>
      <c r="J501" s="93" t="s">
        <v>239</v>
      </c>
      <c r="K501" s="93"/>
      <c r="L501" s="93"/>
      <c r="M501" s="93"/>
      <c r="N501" s="187" t="s">
        <v>239</v>
      </c>
      <c r="O501" s="179">
        <v>499</v>
      </c>
      <c r="P501" s="180" t="s">
        <v>239</v>
      </c>
      <c r="AL501" s="179">
        <v>476</v>
      </c>
      <c r="AM501" s="180">
        <v>0</v>
      </c>
      <c r="AN501" s="179" t="s">
        <v>239</v>
      </c>
      <c r="AO501" s="179">
        <v>476</v>
      </c>
    </row>
    <row r="502" spans="1:41" x14ac:dyDescent="0.2">
      <c r="A502" s="93" t="s">
        <v>239</v>
      </c>
      <c r="B502" s="93" t="s">
        <v>239</v>
      </c>
      <c r="C502" s="93" t="s">
        <v>239</v>
      </c>
      <c r="D502" s="93" t="s">
        <v>239</v>
      </c>
      <c r="E502" s="93" t="s">
        <v>239</v>
      </c>
      <c r="F502" s="93" t="s">
        <v>239</v>
      </c>
      <c r="G502" s="93"/>
      <c r="H502" s="93" t="s">
        <v>239</v>
      </c>
      <c r="I502" s="93" t="s">
        <v>239</v>
      </c>
      <c r="J502" s="93" t="s">
        <v>239</v>
      </c>
      <c r="K502" s="93"/>
      <c r="L502" s="93"/>
      <c r="M502" s="93"/>
      <c r="N502" s="187" t="s">
        <v>239</v>
      </c>
      <c r="O502" s="179">
        <v>500</v>
      </c>
      <c r="P502" s="180" t="s">
        <v>239</v>
      </c>
      <c r="AL502" s="179">
        <v>477</v>
      </c>
      <c r="AM502" s="180">
        <v>0</v>
      </c>
      <c r="AN502" s="179" t="s">
        <v>239</v>
      </c>
      <c r="AO502" s="179">
        <v>477</v>
      </c>
    </row>
    <row r="503" spans="1:41" x14ac:dyDescent="0.2">
      <c r="A503" s="93" t="s">
        <v>239</v>
      </c>
      <c r="B503" s="93" t="s">
        <v>239</v>
      </c>
      <c r="C503" s="93" t="s">
        <v>239</v>
      </c>
      <c r="D503" s="93" t="s">
        <v>239</v>
      </c>
      <c r="E503" s="93" t="s">
        <v>239</v>
      </c>
      <c r="F503" s="93" t="s">
        <v>239</v>
      </c>
      <c r="G503" s="93"/>
      <c r="H503" s="93" t="s">
        <v>239</v>
      </c>
      <c r="I503" s="93" t="s">
        <v>239</v>
      </c>
      <c r="J503" s="93" t="s">
        <v>239</v>
      </c>
      <c r="K503" s="93"/>
      <c r="L503" s="93"/>
      <c r="M503" s="93"/>
      <c r="N503" s="187" t="s">
        <v>239</v>
      </c>
      <c r="O503" s="179">
        <v>501</v>
      </c>
      <c r="P503" s="180" t="s">
        <v>239</v>
      </c>
      <c r="AL503" s="180">
        <v>478</v>
      </c>
      <c r="AM503" s="180">
        <v>0</v>
      </c>
      <c r="AN503" s="179" t="s">
        <v>239</v>
      </c>
      <c r="AO503" s="180">
        <v>478</v>
      </c>
    </row>
    <row r="504" spans="1:41" x14ac:dyDescent="0.2">
      <c r="A504" s="93" t="s">
        <v>239</v>
      </c>
      <c r="B504" s="93" t="s">
        <v>239</v>
      </c>
      <c r="C504" s="93" t="s">
        <v>239</v>
      </c>
      <c r="D504" s="93" t="s">
        <v>239</v>
      </c>
      <c r="E504" s="93" t="s">
        <v>239</v>
      </c>
      <c r="F504" s="93" t="s">
        <v>239</v>
      </c>
      <c r="G504" s="93"/>
      <c r="H504" s="93" t="s">
        <v>239</v>
      </c>
      <c r="I504" s="93" t="s">
        <v>239</v>
      </c>
      <c r="J504" s="93" t="s">
        <v>239</v>
      </c>
      <c r="K504" s="93"/>
      <c r="L504" s="93"/>
      <c r="M504" s="93"/>
      <c r="N504" s="187" t="s">
        <v>239</v>
      </c>
      <c r="O504" s="179">
        <v>502</v>
      </c>
      <c r="P504" s="180" t="s">
        <v>239</v>
      </c>
      <c r="AL504" s="179">
        <v>479</v>
      </c>
      <c r="AM504" s="180">
        <v>0</v>
      </c>
      <c r="AN504" s="179" t="s">
        <v>239</v>
      </c>
      <c r="AO504" s="179">
        <v>479</v>
      </c>
    </row>
    <row r="505" spans="1:41" x14ac:dyDescent="0.2">
      <c r="A505" s="93" t="s">
        <v>239</v>
      </c>
      <c r="B505" s="93" t="s">
        <v>239</v>
      </c>
      <c r="C505" s="93" t="s">
        <v>239</v>
      </c>
      <c r="D505" s="93" t="s">
        <v>239</v>
      </c>
      <c r="E505" s="93" t="s">
        <v>239</v>
      </c>
      <c r="F505" s="93" t="s">
        <v>239</v>
      </c>
      <c r="G505" s="93"/>
      <c r="H505" s="93" t="s">
        <v>239</v>
      </c>
      <c r="I505" s="93" t="s">
        <v>239</v>
      </c>
      <c r="J505" s="93" t="s">
        <v>239</v>
      </c>
      <c r="K505" s="93"/>
      <c r="L505" s="93"/>
      <c r="M505" s="93"/>
      <c r="N505" s="187" t="s">
        <v>239</v>
      </c>
      <c r="O505" s="179">
        <v>503</v>
      </c>
      <c r="P505" s="180" t="s">
        <v>239</v>
      </c>
      <c r="AL505" s="179">
        <v>480</v>
      </c>
      <c r="AM505" s="180">
        <v>0</v>
      </c>
      <c r="AN505" s="179" t="s">
        <v>239</v>
      </c>
      <c r="AO505" s="179">
        <v>480</v>
      </c>
    </row>
    <row r="506" spans="1:41" x14ac:dyDescent="0.2">
      <c r="A506" s="93" t="s">
        <v>239</v>
      </c>
      <c r="B506" s="93" t="s">
        <v>239</v>
      </c>
      <c r="C506" s="93" t="s">
        <v>239</v>
      </c>
      <c r="D506" s="93" t="s">
        <v>239</v>
      </c>
      <c r="E506" s="93" t="s">
        <v>239</v>
      </c>
      <c r="F506" s="93" t="s">
        <v>239</v>
      </c>
      <c r="G506" s="93"/>
      <c r="H506" s="93" t="s">
        <v>239</v>
      </c>
      <c r="I506" s="93" t="s">
        <v>239</v>
      </c>
      <c r="J506" s="93" t="s">
        <v>239</v>
      </c>
      <c r="K506" s="93"/>
      <c r="L506" s="93"/>
      <c r="M506" s="93"/>
      <c r="N506" s="187" t="s">
        <v>239</v>
      </c>
      <c r="O506" s="179">
        <v>504</v>
      </c>
      <c r="P506" s="180" t="s">
        <v>239</v>
      </c>
      <c r="AL506" s="180">
        <v>481</v>
      </c>
      <c r="AM506" s="180">
        <v>0</v>
      </c>
      <c r="AN506" s="179" t="s">
        <v>239</v>
      </c>
      <c r="AO506" s="180">
        <v>481</v>
      </c>
    </row>
    <row r="507" spans="1:41" x14ac:dyDescent="0.2">
      <c r="A507" s="93" t="s">
        <v>239</v>
      </c>
      <c r="B507" s="93" t="s">
        <v>239</v>
      </c>
      <c r="C507" s="93" t="s">
        <v>239</v>
      </c>
      <c r="D507" s="93" t="s">
        <v>239</v>
      </c>
      <c r="E507" s="93" t="s">
        <v>239</v>
      </c>
      <c r="F507" s="93" t="s">
        <v>239</v>
      </c>
      <c r="G507" s="93"/>
      <c r="H507" s="93" t="s">
        <v>239</v>
      </c>
      <c r="I507" s="93" t="s">
        <v>239</v>
      </c>
      <c r="J507" s="93" t="s">
        <v>239</v>
      </c>
      <c r="K507" s="93"/>
      <c r="L507" s="93"/>
      <c r="M507" s="93"/>
      <c r="N507" s="187" t="s">
        <v>239</v>
      </c>
      <c r="O507" s="179">
        <v>505</v>
      </c>
      <c r="P507" s="180" t="s">
        <v>239</v>
      </c>
      <c r="AL507" s="179">
        <v>482</v>
      </c>
      <c r="AM507" s="180">
        <v>0</v>
      </c>
      <c r="AN507" s="179" t="s">
        <v>239</v>
      </c>
      <c r="AO507" s="179">
        <v>482</v>
      </c>
    </row>
    <row r="508" spans="1:41" x14ac:dyDescent="0.2">
      <c r="A508" s="93" t="s">
        <v>239</v>
      </c>
      <c r="B508" s="93" t="s">
        <v>239</v>
      </c>
      <c r="C508" s="93" t="s">
        <v>239</v>
      </c>
      <c r="D508" s="93" t="s">
        <v>239</v>
      </c>
      <c r="E508" s="93" t="s">
        <v>239</v>
      </c>
      <c r="F508" s="93" t="s">
        <v>239</v>
      </c>
      <c r="G508" s="93"/>
      <c r="H508" s="93" t="s">
        <v>239</v>
      </c>
      <c r="I508" s="93" t="s">
        <v>239</v>
      </c>
      <c r="J508" s="93" t="s">
        <v>239</v>
      </c>
      <c r="K508" s="93"/>
      <c r="L508" s="93"/>
      <c r="M508" s="93"/>
      <c r="N508" s="187" t="s">
        <v>239</v>
      </c>
      <c r="O508" s="179">
        <v>506</v>
      </c>
      <c r="P508" s="180" t="s">
        <v>239</v>
      </c>
      <c r="AL508" s="179">
        <v>483</v>
      </c>
      <c r="AM508" s="180">
        <v>0</v>
      </c>
      <c r="AN508" s="179" t="s">
        <v>239</v>
      </c>
      <c r="AO508" s="179">
        <v>483</v>
      </c>
    </row>
    <row r="509" spans="1:41" x14ac:dyDescent="0.2">
      <c r="A509" s="93" t="s">
        <v>239</v>
      </c>
      <c r="B509" s="93" t="s">
        <v>239</v>
      </c>
      <c r="C509" s="93" t="s">
        <v>239</v>
      </c>
      <c r="D509" s="93" t="s">
        <v>239</v>
      </c>
      <c r="E509" s="93" t="s">
        <v>239</v>
      </c>
      <c r="F509" s="93" t="s">
        <v>239</v>
      </c>
      <c r="G509" s="93"/>
      <c r="H509" s="93" t="s">
        <v>239</v>
      </c>
      <c r="I509" s="93" t="s">
        <v>239</v>
      </c>
      <c r="J509" s="93" t="s">
        <v>239</v>
      </c>
      <c r="K509" s="93"/>
      <c r="L509" s="93"/>
      <c r="M509" s="93"/>
      <c r="N509" s="187" t="s">
        <v>239</v>
      </c>
      <c r="O509" s="179">
        <v>507</v>
      </c>
      <c r="P509" s="180" t="s">
        <v>239</v>
      </c>
      <c r="AL509" s="180">
        <v>484</v>
      </c>
      <c r="AM509" s="180">
        <v>0</v>
      </c>
      <c r="AN509" s="179" t="s">
        <v>239</v>
      </c>
      <c r="AO509" s="180">
        <v>484</v>
      </c>
    </row>
    <row r="510" spans="1:41" x14ac:dyDescent="0.2">
      <c r="A510" s="93" t="s">
        <v>239</v>
      </c>
      <c r="B510" s="93" t="s">
        <v>239</v>
      </c>
      <c r="C510" s="93" t="s">
        <v>239</v>
      </c>
      <c r="D510" s="93" t="s">
        <v>239</v>
      </c>
      <c r="E510" s="93" t="s">
        <v>239</v>
      </c>
      <c r="F510" s="93" t="s">
        <v>239</v>
      </c>
      <c r="G510" s="93"/>
      <c r="H510" s="93" t="s">
        <v>239</v>
      </c>
      <c r="I510" s="93" t="s">
        <v>239</v>
      </c>
      <c r="J510" s="93" t="s">
        <v>239</v>
      </c>
      <c r="K510" s="93"/>
      <c r="L510" s="93"/>
      <c r="M510" s="93"/>
      <c r="N510" s="187" t="s">
        <v>239</v>
      </c>
      <c r="O510" s="179">
        <v>508</v>
      </c>
      <c r="P510" s="180" t="s">
        <v>239</v>
      </c>
      <c r="AL510" s="179">
        <v>485</v>
      </c>
      <c r="AM510" s="180">
        <v>0</v>
      </c>
      <c r="AN510" s="179" t="s">
        <v>239</v>
      </c>
      <c r="AO510" s="179">
        <v>485</v>
      </c>
    </row>
    <row r="511" spans="1:41" x14ac:dyDescent="0.2">
      <c r="A511" s="93" t="s">
        <v>239</v>
      </c>
      <c r="B511" s="93" t="s">
        <v>239</v>
      </c>
      <c r="C511" s="93" t="s">
        <v>239</v>
      </c>
      <c r="D511" s="93" t="s">
        <v>239</v>
      </c>
      <c r="E511" s="93" t="s">
        <v>239</v>
      </c>
      <c r="F511" s="93" t="s">
        <v>239</v>
      </c>
      <c r="G511" s="93"/>
      <c r="H511" s="93" t="s">
        <v>239</v>
      </c>
      <c r="I511" s="93" t="s">
        <v>239</v>
      </c>
      <c r="J511" s="93" t="s">
        <v>239</v>
      </c>
      <c r="K511" s="93"/>
      <c r="L511" s="93"/>
      <c r="M511" s="93"/>
      <c r="N511" s="187" t="s">
        <v>239</v>
      </c>
      <c r="O511" s="179">
        <v>509</v>
      </c>
      <c r="P511" s="180" t="s">
        <v>239</v>
      </c>
      <c r="AL511" s="179">
        <v>486</v>
      </c>
      <c r="AM511" s="180">
        <v>0</v>
      </c>
      <c r="AN511" s="179" t="s">
        <v>239</v>
      </c>
      <c r="AO511" s="179">
        <v>486</v>
      </c>
    </row>
    <row r="512" spans="1:41" x14ac:dyDescent="0.2">
      <c r="A512" s="93" t="s">
        <v>239</v>
      </c>
      <c r="B512" s="93" t="s">
        <v>239</v>
      </c>
      <c r="C512" s="93" t="s">
        <v>239</v>
      </c>
      <c r="D512" s="93" t="s">
        <v>239</v>
      </c>
      <c r="E512" s="93" t="s">
        <v>239</v>
      </c>
      <c r="F512" s="93" t="s">
        <v>239</v>
      </c>
      <c r="G512" s="93"/>
      <c r="H512" s="93" t="s">
        <v>239</v>
      </c>
      <c r="I512" s="93" t="s">
        <v>239</v>
      </c>
      <c r="J512" s="93" t="s">
        <v>239</v>
      </c>
      <c r="K512" s="93"/>
      <c r="L512" s="93"/>
      <c r="M512" s="93"/>
      <c r="N512" s="187" t="s">
        <v>239</v>
      </c>
      <c r="O512" s="179">
        <v>510</v>
      </c>
      <c r="P512" s="180" t="s">
        <v>239</v>
      </c>
      <c r="AL512" s="180">
        <v>487</v>
      </c>
      <c r="AM512" s="180">
        <v>0</v>
      </c>
      <c r="AN512" s="179" t="s">
        <v>239</v>
      </c>
      <c r="AO512" s="180">
        <v>487</v>
      </c>
    </row>
    <row r="513" spans="1:41" x14ac:dyDescent="0.2">
      <c r="A513" s="93" t="s">
        <v>239</v>
      </c>
      <c r="B513" s="93" t="s">
        <v>239</v>
      </c>
      <c r="C513" s="93" t="s">
        <v>239</v>
      </c>
      <c r="D513" s="93" t="s">
        <v>239</v>
      </c>
      <c r="E513" s="93" t="s">
        <v>239</v>
      </c>
      <c r="F513" s="93" t="s">
        <v>239</v>
      </c>
      <c r="G513" s="93"/>
      <c r="H513" s="93" t="s">
        <v>239</v>
      </c>
      <c r="I513" s="93" t="s">
        <v>239</v>
      </c>
      <c r="J513" s="93" t="s">
        <v>239</v>
      </c>
      <c r="K513" s="93"/>
      <c r="L513" s="93"/>
      <c r="M513" s="93"/>
      <c r="N513" s="187" t="s">
        <v>239</v>
      </c>
      <c r="O513" s="179">
        <v>511</v>
      </c>
      <c r="P513" s="180" t="s">
        <v>239</v>
      </c>
      <c r="AL513" s="179">
        <v>488</v>
      </c>
      <c r="AM513" s="180">
        <v>0</v>
      </c>
      <c r="AN513" s="179" t="s">
        <v>239</v>
      </c>
      <c r="AO513" s="179">
        <v>488</v>
      </c>
    </row>
    <row r="514" spans="1:41" x14ac:dyDescent="0.2">
      <c r="A514" s="93" t="s">
        <v>239</v>
      </c>
      <c r="B514" s="93" t="s">
        <v>239</v>
      </c>
      <c r="C514" s="93" t="s">
        <v>239</v>
      </c>
      <c r="D514" s="93" t="s">
        <v>239</v>
      </c>
      <c r="E514" s="93" t="s">
        <v>239</v>
      </c>
      <c r="F514" s="93" t="s">
        <v>239</v>
      </c>
      <c r="G514" s="93"/>
      <c r="H514" s="93" t="s">
        <v>239</v>
      </c>
      <c r="I514" s="93" t="s">
        <v>239</v>
      </c>
      <c r="J514" s="93" t="s">
        <v>239</v>
      </c>
      <c r="K514" s="93"/>
      <c r="L514" s="93"/>
      <c r="M514" s="93"/>
      <c r="N514" s="187" t="s">
        <v>239</v>
      </c>
      <c r="O514" s="179">
        <v>512</v>
      </c>
      <c r="P514" s="180" t="s">
        <v>239</v>
      </c>
      <c r="AL514" s="179">
        <v>489</v>
      </c>
      <c r="AM514" s="180">
        <v>0</v>
      </c>
      <c r="AN514" s="179" t="s">
        <v>239</v>
      </c>
      <c r="AO514" s="179">
        <v>489</v>
      </c>
    </row>
    <row r="515" spans="1:41" x14ac:dyDescent="0.2">
      <c r="A515" s="93" t="s">
        <v>239</v>
      </c>
      <c r="B515" s="93" t="s">
        <v>239</v>
      </c>
      <c r="C515" s="93" t="s">
        <v>239</v>
      </c>
      <c r="D515" s="93" t="s">
        <v>239</v>
      </c>
      <c r="E515" s="93" t="s">
        <v>239</v>
      </c>
      <c r="F515" s="93" t="s">
        <v>239</v>
      </c>
      <c r="G515" s="93"/>
      <c r="H515" s="93" t="s">
        <v>239</v>
      </c>
      <c r="I515" s="93" t="s">
        <v>239</v>
      </c>
      <c r="J515" s="93" t="s">
        <v>239</v>
      </c>
      <c r="K515" s="93"/>
      <c r="L515" s="93"/>
      <c r="M515" s="93"/>
      <c r="N515" s="187" t="s">
        <v>239</v>
      </c>
      <c r="O515" s="179">
        <v>513</v>
      </c>
      <c r="P515" s="180" t="s">
        <v>239</v>
      </c>
      <c r="AL515" s="180">
        <v>490</v>
      </c>
      <c r="AM515" s="180">
        <v>0</v>
      </c>
      <c r="AN515" s="179" t="s">
        <v>239</v>
      </c>
      <c r="AO515" s="180">
        <v>490</v>
      </c>
    </row>
    <row r="516" spans="1:41" x14ac:dyDescent="0.2">
      <c r="A516" s="93" t="s">
        <v>239</v>
      </c>
      <c r="B516" s="93" t="s">
        <v>239</v>
      </c>
      <c r="C516" s="93" t="s">
        <v>239</v>
      </c>
      <c r="D516" s="93" t="s">
        <v>239</v>
      </c>
      <c r="E516" s="93" t="s">
        <v>239</v>
      </c>
      <c r="F516" s="93" t="s">
        <v>239</v>
      </c>
      <c r="G516" s="93"/>
      <c r="H516" s="93" t="s">
        <v>239</v>
      </c>
      <c r="I516" s="93" t="s">
        <v>239</v>
      </c>
      <c r="J516" s="93" t="s">
        <v>239</v>
      </c>
      <c r="K516" s="93"/>
      <c r="L516" s="93"/>
      <c r="M516" s="93"/>
      <c r="N516" s="187" t="s">
        <v>239</v>
      </c>
      <c r="O516" s="179">
        <v>514</v>
      </c>
      <c r="P516" s="180" t="s">
        <v>239</v>
      </c>
      <c r="AL516" s="179">
        <v>491</v>
      </c>
      <c r="AM516" s="180">
        <v>0</v>
      </c>
      <c r="AN516" s="179" t="s">
        <v>239</v>
      </c>
      <c r="AO516" s="179">
        <v>491</v>
      </c>
    </row>
    <row r="517" spans="1:41" x14ac:dyDescent="0.2">
      <c r="A517" s="93" t="s">
        <v>239</v>
      </c>
      <c r="B517" s="93" t="s">
        <v>239</v>
      </c>
      <c r="C517" s="93" t="s">
        <v>239</v>
      </c>
      <c r="D517" s="93" t="s">
        <v>239</v>
      </c>
      <c r="E517" s="93" t="s">
        <v>239</v>
      </c>
      <c r="F517" s="93" t="s">
        <v>239</v>
      </c>
      <c r="G517" s="93"/>
      <c r="H517" s="93" t="s">
        <v>239</v>
      </c>
      <c r="I517" s="93" t="s">
        <v>239</v>
      </c>
      <c r="J517" s="93" t="s">
        <v>239</v>
      </c>
      <c r="K517" s="93"/>
      <c r="L517" s="93"/>
      <c r="M517" s="93"/>
      <c r="N517" s="187" t="s">
        <v>239</v>
      </c>
      <c r="O517" s="179">
        <v>515</v>
      </c>
      <c r="P517" s="180" t="s">
        <v>239</v>
      </c>
      <c r="AL517" s="179">
        <v>492</v>
      </c>
      <c r="AM517" s="180">
        <v>0</v>
      </c>
      <c r="AN517" s="179" t="s">
        <v>239</v>
      </c>
      <c r="AO517" s="179">
        <v>492</v>
      </c>
    </row>
    <row r="518" spans="1:41" x14ac:dyDescent="0.2">
      <c r="A518" s="93" t="s">
        <v>239</v>
      </c>
      <c r="B518" s="93" t="s">
        <v>239</v>
      </c>
      <c r="C518" s="93" t="s">
        <v>239</v>
      </c>
      <c r="D518" s="93" t="s">
        <v>239</v>
      </c>
      <c r="E518" s="93" t="s">
        <v>239</v>
      </c>
      <c r="F518" s="93" t="s">
        <v>239</v>
      </c>
      <c r="G518" s="93"/>
      <c r="H518" s="93" t="s">
        <v>239</v>
      </c>
      <c r="I518" s="93" t="s">
        <v>239</v>
      </c>
      <c r="J518" s="93" t="s">
        <v>239</v>
      </c>
      <c r="K518" s="93"/>
      <c r="L518" s="93"/>
      <c r="M518" s="93"/>
      <c r="N518" s="187" t="s">
        <v>239</v>
      </c>
      <c r="O518" s="179">
        <v>516</v>
      </c>
      <c r="P518" s="180" t="s">
        <v>239</v>
      </c>
      <c r="AL518" s="180">
        <v>493</v>
      </c>
      <c r="AM518" s="180">
        <v>0</v>
      </c>
      <c r="AN518" s="179" t="s">
        <v>239</v>
      </c>
      <c r="AO518" s="180">
        <v>493</v>
      </c>
    </row>
    <row r="519" spans="1:41" x14ac:dyDescent="0.2">
      <c r="A519" s="93" t="s">
        <v>239</v>
      </c>
      <c r="B519" s="93" t="s">
        <v>239</v>
      </c>
      <c r="C519" s="93" t="s">
        <v>239</v>
      </c>
      <c r="D519" s="93" t="s">
        <v>239</v>
      </c>
      <c r="E519" s="93" t="s">
        <v>239</v>
      </c>
      <c r="F519" s="93" t="s">
        <v>239</v>
      </c>
      <c r="G519" s="93"/>
      <c r="H519" s="93" t="s">
        <v>239</v>
      </c>
      <c r="I519" s="93" t="s">
        <v>239</v>
      </c>
      <c r="J519" s="93" t="s">
        <v>239</v>
      </c>
      <c r="K519" s="93"/>
      <c r="L519" s="93"/>
      <c r="M519" s="93"/>
      <c r="N519" s="187" t="s">
        <v>239</v>
      </c>
      <c r="O519" s="179">
        <v>517</v>
      </c>
      <c r="P519" s="180" t="s">
        <v>239</v>
      </c>
      <c r="AL519" s="179">
        <v>494</v>
      </c>
      <c r="AM519" s="180">
        <v>0</v>
      </c>
      <c r="AN519" s="179" t="s">
        <v>239</v>
      </c>
      <c r="AO519" s="179">
        <v>494</v>
      </c>
    </row>
    <row r="520" spans="1:41" x14ac:dyDescent="0.2">
      <c r="A520" s="93" t="s">
        <v>239</v>
      </c>
      <c r="B520" s="93" t="s">
        <v>239</v>
      </c>
      <c r="C520" s="93" t="s">
        <v>239</v>
      </c>
      <c r="D520" s="93" t="s">
        <v>239</v>
      </c>
      <c r="E520" s="93" t="s">
        <v>239</v>
      </c>
      <c r="F520" s="93" t="s">
        <v>239</v>
      </c>
      <c r="G520" s="93"/>
      <c r="H520" s="93" t="s">
        <v>239</v>
      </c>
      <c r="I520" s="93" t="s">
        <v>239</v>
      </c>
      <c r="J520" s="93" t="s">
        <v>239</v>
      </c>
      <c r="K520" s="93"/>
      <c r="L520" s="93"/>
      <c r="M520" s="93"/>
      <c r="N520" s="187" t="s">
        <v>239</v>
      </c>
      <c r="O520" s="179">
        <v>518</v>
      </c>
      <c r="P520" s="180" t="s">
        <v>239</v>
      </c>
      <c r="AL520" s="179">
        <v>495</v>
      </c>
      <c r="AM520" s="180">
        <v>0</v>
      </c>
      <c r="AN520" s="179" t="s">
        <v>239</v>
      </c>
      <c r="AO520" s="179">
        <v>495</v>
      </c>
    </row>
    <row r="521" spans="1:41" x14ac:dyDescent="0.2">
      <c r="A521" s="93" t="s">
        <v>239</v>
      </c>
      <c r="B521" s="93" t="s">
        <v>239</v>
      </c>
      <c r="C521" s="93" t="s">
        <v>239</v>
      </c>
      <c r="D521" s="93" t="s">
        <v>239</v>
      </c>
      <c r="E521" s="93" t="s">
        <v>239</v>
      </c>
      <c r="F521" s="93" t="s">
        <v>239</v>
      </c>
      <c r="G521" s="93"/>
      <c r="H521" s="93" t="s">
        <v>239</v>
      </c>
      <c r="I521" s="93" t="s">
        <v>239</v>
      </c>
      <c r="J521" s="93" t="s">
        <v>239</v>
      </c>
      <c r="K521" s="93"/>
      <c r="L521" s="93"/>
      <c r="M521" s="93"/>
      <c r="N521" s="187" t="s">
        <v>239</v>
      </c>
      <c r="O521" s="179">
        <v>519</v>
      </c>
      <c r="P521" s="180" t="s">
        <v>239</v>
      </c>
      <c r="AL521" s="180">
        <v>496</v>
      </c>
      <c r="AM521" s="180">
        <v>0</v>
      </c>
      <c r="AN521" s="179" t="s">
        <v>239</v>
      </c>
      <c r="AO521" s="180">
        <v>496</v>
      </c>
    </row>
    <row r="522" spans="1:41" x14ac:dyDescent="0.2">
      <c r="A522" s="93" t="s">
        <v>239</v>
      </c>
      <c r="B522" s="93" t="s">
        <v>239</v>
      </c>
      <c r="C522" s="93" t="s">
        <v>239</v>
      </c>
      <c r="D522" s="93" t="s">
        <v>239</v>
      </c>
      <c r="E522" s="93" t="s">
        <v>239</v>
      </c>
      <c r="F522" s="93" t="s">
        <v>239</v>
      </c>
      <c r="G522" s="93"/>
      <c r="H522" s="93" t="s">
        <v>239</v>
      </c>
      <c r="I522" s="93" t="s">
        <v>239</v>
      </c>
      <c r="J522" s="93" t="s">
        <v>239</v>
      </c>
      <c r="K522" s="93"/>
      <c r="L522" s="93"/>
      <c r="M522" s="93"/>
      <c r="N522" s="187" t="s">
        <v>239</v>
      </c>
      <c r="O522" s="179">
        <v>520</v>
      </c>
      <c r="P522" s="180" t="s">
        <v>239</v>
      </c>
      <c r="AL522" s="179">
        <v>497</v>
      </c>
      <c r="AM522" s="180">
        <v>0</v>
      </c>
      <c r="AN522" s="179" t="s">
        <v>239</v>
      </c>
      <c r="AO522" s="179">
        <v>497</v>
      </c>
    </row>
    <row r="523" spans="1:41" x14ac:dyDescent="0.2">
      <c r="A523" s="93" t="s">
        <v>239</v>
      </c>
      <c r="B523" s="93" t="s">
        <v>239</v>
      </c>
      <c r="C523" s="93" t="s">
        <v>239</v>
      </c>
      <c r="D523" s="93" t="s">
        <v>239</v>
      </c>
      <c r="E523" s="93" t="s">
        <v>239</v>
      </c>
      <c r="F523" s="93" t="s">
        <v>239</v>
      </c>
      <c r="G523" s="93"/>
      <c r="H523" s="93" t="s">
        <v>239</v>
      </c>
      <c r="I523" s="93" t="s">
        <v>239</v>
      </c>
      <c r="J523" s="93" t="s">
        <v>239</v>
      </c>
      <c r="K523" s="93"/>
      <c r="L523" s="93"/>
      <c r="M523" s="93"/>
      <c r="N523" s="187" t="s">
        <v>239</v>
      </c>
      <c r="O523" s="179">
        <v>521</v>
      </c>
      <c r="P523" s="180" t="s">
        <v>239</v>
      </c>
      <c r="AL523" s="179">
        <v>498</v>
      </c>
      <c r="AM523" s="180">
        <v>0</v>
      </c>
      <c r="AN523" s="179" t="s">
        <v>239</v>
      </c>
      <c r="AO523" s="179">
        <v>498</v>
      </c>
    </row>
    <row r="524" spans="1:41" x14ac:dyDescent="0.2">
      <c r="A524" s="93" t="s">
        <v>239</v>
      </c>
      <c r="B524" s="93" t="s">
        <v>239</v>
      </c>
      <c r="C524" s="93" t="s">
        <v>239</v>
      </c>
      <c r="D524" s="93" t="s">
        <v>239</v>
      </c>
      <c r="E524" s="93" t="s">
        <v>239</v>
      </c>
      <c r="F524" s="93" t="s">
        <v>239</v>
      </c>
      <c r="G524" s="93"/>
      <c r="H524" s="93" t="s">
        <v>239</v>
      </c>
      <c r="I524" s="93" t="s">
        <v>239</v>
      </c>
      <c r="J524" s="93" t="s">
        <v>239</v>
      </c>
      <c r="K524" s="93"/>
      <c r="L524" s="93"/>
      <c r="M524" s="93"/>
      <c r="N524" s="187" t="s">
        <v>239</v>
      </c>
      <c r="O524" s="179">
        <v>522</v>
      </c>
      <c r="P524" s="180" t="s">
        <v>239</v>
      </c>
      <c r="AL524" s="180">
        <v>499</v>
      </c>
      <c r="AM524" s="180">
        <v>0</v>
      </c>
      <c r="AN524" s="179" t="s">
        <v>239</v>
      </c>
      <c r="AO524" s="180">
        <v>499</v>
      </c>
    </row>
    <row r="525" spans="1:41" x14ac:dyDescent="0.2">
      <c r="A525" s="93" t="s">
        <v>239</v>
      </c>
      <c r="B525" s="93" t="s">
        <v>239</v>
      </c>
      <c r="C525" s="93" t="s">
        <v>239</v>
      </c>
      <c r="D525" s="93" t="s">
        <v>239</v>
      </c>
      <c r="E525" s="93" t="s">
        <v>239</v>
      </c>
      <c r="F525" s="93" t="s">
        <v>239</v>
      </c>
      <c r="G525" s="93"/>
      <c r="H525" s="93" t="s">
        <v>239</v>
      </c>
      <c r="I525" s="93" t="s">
        <v>239</v>
      </c>
      <c r="J525" s="93" t="s">
        <v>239</v>
      </c>
      <c r="K525" s="93"/>
      <c r="L525" s="93"/>
      <c r="M525" s="93"/>
      <c r="N525" s="187" t="s">
        <v>239</v>
      </c>
      <c r="O525" s="179">
        <v>523</v>
      </c>
      <c r="P525" s="180" t="s">
        <v>239</v>
      </c>
      <c r="AL525" s="179">
        <v>500</v>
      </c>
      <c r="AM525" s="180">
        <v>0</v>
      </c>
      <c r="AN525" s="179" t="s">
        <v>239</v>
      </c>
      <c r="AO525" s="179">
        <v>500</v>
      </c>
    </row>
    <row r="526" spans="1:41" x14ac:dyDescent="0.2">
      <c r="A526" s="93" t="s">
        <v>239</v>
      </c>
      <c r="B526" s="93" t="s">
        <v>239</v>
      </c>
      <c r="C526" s="93" t="s">
        <v>239</v>
      </c>
      <c r="D526" s="93" t="s">
        <v>239</v>
      </c>
      <c r="E526" s="93" t="s">
        <v>239</v>
      </c>
      <c r="F526" s="93" t="s">
        <v>239</v>
      </c>
      <c r="G526" s="93"/>
      <c r="H526" s="93" t="s">
        <v>239</v>
      </c>
      <c r="I526" s="93" t="s">
        <v>239</v>
      </c>
      <c r="J526" s="93" t="s">
        <v>239</v>
      </c>
      <c r="K526" s="93"/>
      <c r="L526" s="93"/>
      <c r="M526" s="93"/>
      <c r="N526" s="187" t="s">
        <v>239</v>
      </c>
      <c r="O526" s="179">
        <v>524</v>
      </c>
      <c r="P526" s="180" t="s">
        <v>239</v>
      </c>
      <c r="AL526" s="179">
        <v>501</v>
      </c>
      <c r="AM526" s="180">
        <v>0</v>
      </c>
      <c r="AN526" s="179" t="s">
        <v>239</v>
      </c>
      <c r="AO526" s="179">
        <v>501</v>
      </c>
    </row>
    <row r="527" spans="1:41" x14ac:dyDescent="0.2">
      <c r="A527" s="93" t="s">
        <v>239</v>
      </c>
      <c r="B527" s="93" t="s">
        <v>239</v>
      </c>
      <c r="C527" s="93" t="s">
        <v>239</v>
      </c>
      <c r="D527" s="93" t="s">
        <v>239</v>
      </c>
      <c r="E527" s="93" t="s">
        <v>239</v>
      </c>
      <c r="F527" s="93" t="s">
        <v>239</v>
      </c>
      <c r="G527" s="93"/>
      <c r="H527" s="93" t="s">
        <v>239</v>
      </c>
      <c r="I527" s="93" t="s">
        <v>239</v>
      </c>
      <c r="J527" s="93" t="s">
        <v>239</v>
      </c>
      <c r="K527" s="93"/>
      <c r="L527" s="93"/>
      <c r="M527" s="93"/>
      <c r="N527" s="187" t="s">
        <v>239</v>
      </c>
      <c r="O527" s="179">
        <v>525</v>
      </c>
      <c r="P527" s="180" t="s">
        <v>239</v>
      </c>
      <c r="AL527" s="180">
        <v>502</v>
      </c>
      <c r="AM527" s="180">
        <v>0</v>
      </c>
      <c r="AN527" s="179" t="s">
        <v>239</v>
      </c>
      <c r="AO527" s="180">
        <v>502</v>
      </c>
    </row>
    <row r="528" spans="1:41" x14ac:dyDescent="0.2">
      <c r="A528" s="93" t="s">
        <v>239</v>
      </c>
      <c r="B528" s="93" t="s">
        <v>239</v>
      </c>
      <c r="C528" s="93" t="s">
        <v>239</v>
      </c>
      <c r="D528" s="93" t="s">
        <v>239</v>
      </c>
      <c r="E528" s="93" t="s">
        <v>239</v>
      </c>
      <c r="F528" s="93" t="s">
        <v>239</v>
      </c>
      <c r="G528" s="93"/>
      <c r="H528" s="93" t="s">
        <v>239</v>
      </c>
      <c r="I528" s="93" t="s">
        <v>239</v>
      </c>
      <c r="J528" s="93" t="s">
        <v>239</v>
      </c>
      <c r="K528" s="93"/>
      <c r="L528" s="93"/>
      <c r="M528" s="93"/>
      <c r="N528" s="187" t="s">
        <v>239</v>
      </c>
      <c r="O528" s="179">
        <v>526</v>
      </c>
      <c r="P528" s="180" t="s">
        <v>239</v>
      </c>
      <c r="AL528" s="179">
        <v>503</v>
      </c>
      <c r="AM528" s="180">
        <v>0</v>
      </c>
      <c r="AN528" s="179" t="s">
        <v>239</v>
      </c>
      <c r="AO528" s="179">
        <v>503</v>
      </c>
    </row>
    <row r="529" spans="1:41" x14ac:dyDescent="0.2">
      <c r="A529" s="93" t="s">
        <v>239</v>
      </c>
      <c r="B529" s="93" t="s">
        <v>239</v>
      </c>
      <c r="C529" s="93" t="s">
        <v>239</v>
      </c>
      <c r="D529" s="93" t="s">
        <v>239</v>
      </c>
      <c r="E529" s="93" t="s">
        <v>239</v>
      </c>
      <c r="F529" s="93" t="s">
        <v>239</v>
      </c>
      <c r="G529" s="93"/>
      <c r="H529" s="93" t="s">
        <v>239</v>
      </c>
      <c r="I529" s="93" t="s">
        <v>239</v>
      </c>
      <c r="J529" s="93" t="s">
        <v>239</v>
      </c>
      <c r="K529" s="93"/>
      <c r="L529" s="93"/>
      <c r="M529" s="93"/>
      <c r="N529" s="187" t="s">
        <v>239</v>
      </c>
      <c r="O529" s="179">
        <v>527</v>
      </c>
      <c r="P529" s="180" t="s">
        <v>239</v>
      </c>
      <c r="AL529" s="179">
        <v>504</v>
      </c>
      <c r="AM529" s="180">
        <v>0</v>
      </c>
      <c r="AN529" s="179" t="s">
        <v>239</v>
      </c>
      <c r="AO529" s="179">
        <v>504</v>
      </c>
    </row>
    <row r="530" spans="1:41" x14ac:dyDescent="0.2">
      <c r="A530" s="93" t="s">
        <v>239</v>
      </c>
      <c r="B530" s="93" t="s">
        <v>239</v>
      </c>
      <c r="C530" s="93" t="s">
        <v>239</v>
      </c>
      <c r="D530" s="93" t="s">
        <v>239</v>
      </c>
      <c r="E530" s="93" t="s">
        <v>239</v>
      </c>
      <c r="F530" s="93" t="s">
        <v>239</v>
      </c>
      <c r="G530" s="93"/>
      <c r="H530" s="93" t="s">
        <v>239</v>
      </c>
      <c r="I530" s="93" t="s">
        <v>239</v>
      </c>
      <c r="J530" s="93" t="s">
        <v>239</v>
      </c>
      <c r="K530" s="93"/>
      <c r="L530" s="93"/>
      <c r="M530" s="93"/>
      <c r="N530" s="187" t="s">
        <v>239</v>
      </c>
      <c r="O530" s="179">
        <v>528</v>
      </c>
      <c r="P530" s="180" t="s">
        <v>239</v>
      </c>
      <c r="AL530" s="180">
        <v>505</v>
      </c>
      <c r="AM530" s="180">
        <v>0</v>
      </c>
      <c r="AN530" s="179" t="s">
        <v>239</v>
      </c>
      <c r="AO530" s="180">
        <v>505</v>
      </c>
    </row>
    <row r="531" spans="1:41" x14ac:dyDescent="0.2">
      <c r="A531" s="93" t="s">
        <v>239</v>
      </c>
      <c r="B531" s="93" t="s">
        <v>239</v>
      </c>
      <c r="C531" s="93" t="s">
        <v>239</v>
      </c>
      <c r="D531" s="93" t="s">
        <v>239</v>
      </c>
      <c r="E531" s="93" t="s">
        <v>239</v>
      </c>
      <c r="F531" s="93" t="s">
        <v>239</v>
      </c>
      <c r="G531" s="93"/>
      <c r="H531" s="93" t="s">
        <v>239</v>
      </c>
      <c r="I531" s="93" t="s">
        <v>239</v>
      </c>
      <c r="J531" s="93" t="s">
        <v>239</v>
      </c>
      <c r="K531" s="93"/>
      <c r="L531" s="93"/>
      <c r="M531" s="93"/>
      <c r="N531" s="187" t="s">
        <v>239</v>
      </c>
      <c r="O531" s="179">
        <v>529</v>
      </c>
      <c r="P531" s="180" t="s">
        <v>239</v>
      </c>
      <c r="AL531" s="179">
        <v>506</v>
      </c>
      <c r="AM531" s="180">
        <v>0</v>
      </c>
      <c r="AN531" s="179" t="s">
        <v>239</v>
      </c>
      <c r="AO531" s="179">
        <v>506</v>
      </c>
    </row>
    <row r="532" spans="1:41" x14ac:dyDescent="0.2">
      <c r="A532" s="93" t="s">
        <v>239</v>
      </c>
      <c r="B532" s="93" t="s">
        <v>239</v>
      </c>
      <c r="C532" s="93" t="s">
        <v>239</v>
      </c>
      <c r="D532" s="93" t="s">
        <v>239</v>
      </c>
      <c r="E532" s="93" t="s">
        <v>239</v>
      </c>
      <c r="F532" s="93" t="s">
        <v>239</v>
      </c>
      <c r="G532" s="93"/>
      <c r="H532" s="93" t="s">
        <v>239</v>
      </c>
      <c r="I532" s="93" t="s">
        <v>239</v>
      </c>
      <c r="J532" s="93" t="s">
        <v>239</v>
      </c>
      <c r="K532" s="93"/>
      <c r="L532" s="93"/>
      <c r="M532" s="93"/>
      <c r="N532" s="187" t="s">
        <v>239</v>
      </c>
      <c r="O532" s="179">
        <v>530</v>
      </c>
      <c r="P532" s="180" t="s">
        <v>239</v>
      </c>
      <c r="AL532" s="179">
        <v>507</v>
      </c>
      <c r="AM532" s="180">
        <v>0</v>
      </c>
      <c r="AN532" s="179" t="s">
        <v>239</v>
      </c>
      <c r="AO532" s="179">
        <v>507</v>
      </c>
    </row>
    <row r="533" spans="1:41" x14ac:dyDescent="0.2">
      <c r="A533" s="93" t="s">
        <v>239</v>
      </c>
      <c r="B533" s="93" t="s">
        <v>239</v>
      </c>
      <c r="C533" s="93" t="s">
        <v>239</v>
      </c>
      <c r="D533" s="93" t="s">
        <v>239</v>
      </c>
      <c r="E533" s="93" t="s">
        <v>239</v>
      </c>
      <c r="F533" s="93" t="s">
        <v>239</v>
      </c>
      <c r="G533" s="93"/>
      <c r="H533" s="93" t="s">
        <v>239</v>
      </c>
      <c r="I533" s="93" t="s">
        <v>239</v>
      </c>
      <c r="J533" s="93" t="s">
        <v>239</v>
      </c>
      <c r="K533" s="93"/>
      <c r="L533" s="93"/>
      <c r="M533" s="93"/>
      <c r="N533" s="187" t="s">
        <v>239</v>
      </c>
      <c r="O533" s="179">
        <v>531</v>
      </c>
      <c r="P533" s="180" t="s">
        <v>239</v>
      </c>
      <c r="AL533" s="180">
        <v>508</v>
      </c>
      <c r="AM533" s="180">
        <v>0</v>
      </c>
      <c r="AN533" s="179" t="s">
        <v>239</v>
      </c>
      <c r="AO533" s="180">
        <v>508</v>
      </c>
    </row>
    <row r="534" spans="1:41" x14ac:dyDescent="0.2">
      <c r="A534" s="93" t="s">
        <v>239</v>
      </c>
      <c r="B534" s="93" t="s">
        <v>239</v>
      </c>
      <c r="C534" s="93" t="s">
        <v>239</v>
      </c>
      <c r="D534" s="93" t="s">
        <v>239</v>
      </c>
      <c r="E534" s="93" t="s">
        <v>239</v>
      </c>
      <c r="F534" s="93" t="s">
        <v>239</v>
      </c>
      <c r="G534" s="93"/>
      <c r="H534" s="93" t="s">
        <v>239</v>
      </c>
      <c r="I534" s="93" t="s">
        <v>239</v>
      </c>
      <c r="J534" s="93" t="s">
        <v>239</v>
      </c>
      <c r="K534" s="93"/>
      <c r="L534" s="93"/>
      <c r="M534" s="93"/>
      <c r="N534" s="187" t="s">
        <v>239</v>
      </c>
      <c r="O534" s="179">
        <v>532</v>
      </c>
      <c r="P534" s="180" t="s">
        <v>239</v>
      </c>
      <c r="AL534" s="179">
        <v>509</v>
      </c>
      <c r="AM534" s="180">
        <v>0</v>
      </c>
      <c r="AN534" s="179" t="s">
        <v>239</v>
      </c>
      <c r="AO534" s="179">
        <v>509</v>
      </c>
    </row>
    <row r="535" spans="1:41" x14ac:dyDescent="0.2">
      <c r="A535" s="93" t="s">
        <v>239</v>
      </c>
      <c r="B535" s="93" t="s">
        <v>239</v>
      </c>
      <c r="C535" s="93" t="s">
        <v>239</v>
      </c>
      <c r="D535" s="93" t="s">
        <v>239</v>
      </c>
      <c r="E535" s="93" t="s">
        <v>239</v>
      </c>
      <c r="F535" s="93" t="s">
        <v>239</v>
      </c>
      <c r="G535" s="93"/>
      <c r="H535" s="93" t="s">
        <v>239</v>
      </c>
      <c r="I535" s="93" t="s">
        <v>239</v>
      </c>
      <c r="J535" s="93" t="s">
        <v>239</v>
      </c>
      <c r="K535" s="93"/>
      <c r="L535" s="93"/>
      <c r="M535" s="93"/>
      <c r="N535" s="187" t="s">
        <v>239</v>
      </c>
      <c r="O535" s="179">
        <v>533</v>
      </c>
      <c r="P535" s="180" t="s">
        <v>239</v>
      </c>
      <c r="AL535" s="179">
        <v>510</v>
      </c>
      <c r="AM535" s="180">
        <v>0</v>
      </c>
      <c r="AN535" s="179" t="s">
        <v>239</v>
      </c>
      <c r="AO535" s="179">
        <v>510</v>
      </c>
    </row>
    <row r="536" spans="1:41" x14ac:dyDescent="0.2">
      <c r="A536" s="93" t="s">
        <v>239</v>
      </c>
      <c r="B536" s="93" t="s">
        <v>239</v>
      </c>
      <c r="C536" s="93" t="s">
        <v>239</v>
      </c>
      <c r="D536" s="93" t="s">
        <v>239</v>
      </c>
      <c r="E536" s="93" t="s">
        <v>239</v>
      </c>
      <c r="F536" s="93" t="s">
        <v>239</v>
      </c>
      <c r="G536" s="93"/>
      <c r="H536" s="93" t="s">
        <v>239</v>
      </c>
      <c r="I536" s="93" t="s">
        <v>239</v>
      </c>
      <c r="J536" s="93" t="s">
        <v>239</v>
      </c>
      <c r="K536" s="93"/>
      <c r="L536" s="93"/>
      <c r="M536" s="93"/>
      <c r="N536" s="187" t="s">
        <v>239</v>
      </c>
      <c r="O536" s="179">
        <v>534</v>
      </c>
      <c r="P536" s="180" t="s">
        <v>239</v>
      </c>
      <c r="AL536" s="180">
        <v>511</v>
      </c>
      <c r="AM536" s="180">
        <v>0</v>
      </c>
      <c r="AN536" s="179" t="s">
        <v>239</v>
      </c>
      <c r="AO536" s="180">
        <v>511</v>
      </c>
    </row>
    <row r="537" spans="1:41" x14ac:dyDescent="0.2">
      <c r="A537" s="93" t="s">
        <v>239</v>
      </c>
      <c r="B537" s="93" t="s">
        <v>239</v>
      </c>
      <c r="C537" s="93" t="s">
        <v>239</v>
      </c>
      <c r="D537" s="93" t="s">
        <v>239</v>
      </c>
      <c r="E537" s="93" t="s">
        <v>239</v>
      </c>
      <c r="F537" s="93" t="s">
        <v>239</v>
      </c>
      <c r="G537" s="93"/>
      <c r="H537" s="93" t="s">
        <v>239</v>
      </c>
      <c r="I537" s="93" t="s">
        <v>239</v>
      </c>
      <c r="J537" s="93" t="s">
        <v>239</v>
      </c>
      <c r="K537" s="93"/>
      <c r="L537" s="93"/>
      <c r="M537" s="93"/>
      <c r="N537" s="187" t="s">
        <v>239</v>
      </c>
      <c r="O537" s="179">
        <v>535</v>
      </c>
      <c r="P537" s="180" t="s">
        <v>239</v>
      </c>
      <c r="AL537" s="179">
        <v>512</v>
      </c>
      <c r="AM537" s="180">
        <v>0</v>
      </c>
      <c r="AN537" s="179" t="s">
        <v>239</v>
      </c>
      <c r="AO537" s="179">
        <v>512</v>
      </c>
    </row>
    <row r="538" spans="1:41" x14ac:dyDescent="0.2">
      <c r="A538" s="93" t="s">
        <v>239</v>
      </c>
      <c r="B538" s="93" t="s">
        <v>239</v>
      </c>
      <c r="C538" s="93" t="s">
        <v>239</v>
      </c>
      <c r="D538" s="93" t="s">
        <v>239</v>
      </c>
      <c r="E538" s="93" t="s">
        <v>239</v>
      </c>
      <c r="F538" s="93" t="s">
        <v>239</v>
      </c>
      <c r="G538" s="93"/>
      <c r="H538" s="93" t="s">
        <v>239</v>
      </c>
      <c r="I538" s="93" t="s">
        <v>239</v>
      </c>
      <c r="J538" s="93" t="s">
        <v>239</v>
      </c>
      <c r="K538" s="93"/>
      <c r="L538" s="93"/>
      <c r="M538" s="93"/>
      <c r="N538" s="187" t="s">
        <v>239</v>
      </c>
      <c r="O538" s="179">
        <v>536</v>
      </c>
      <c r="P538" s="180" t="s">
        <v>239</v>
      </c>
      <c r="AL538" s="179">
        <v>513</v>
      </c>
      <c r="AM538" s="180">
        <v>0</v>
      </c>
      <c r="AN538" s="179" t="s">
        <v>239</v>
      </c>
      <c r="AO538" s="179">
        <v>513</v>
      </c>
    </row>
    <row r="539" spans="1:41" x14ac:dyDescent="0.2">
      <c r="A539" s="93" t="s">
        <v>239</v>
      </c>
      <c r="B539" s="93" t="s">
        <v>239</v>
      </c>
      <c r="C539" s="93" t="s">
        <v>239</v>
      </c>
      <c r="D539" s="93" t="s">
        <v>239</v>
      </c>
      <c r="E539" s="93" t="s">
        <v>239</v>
      </c>
      <c r="F539" s="93" t="s">
        <v>239</v>
      </c>
      <c r="G539" s="93"/>
      <c r="H539" s="93" t="s">
        <v>239</v>
      </c>
      <c r="I539" s="93" t="s">
        <v>239</v>
      </c>
      <c r="J539" s="93" t="s">
        <v>239</v>
      </c>
      <c r="K539" s="93"/>
      <c r="L539" s="93"/>
      <c r="M539" s="93"/>
      <c r="N539" s="187" t="s">
        <v>239</v>
      </c>
      <c r="O539" s="179">
        <v>537</v>
      </c>
      <c r="P539" s="180" t="s">
        <v>239</v>
      </c>
      <c r="AL539" s="180">
        <v>514</v>
      </c>
      <c r="AM539" s="180">
        <v>0</v>
      </c>
      <c r="AN539" s="179" t="s">
        <v>239</v>
      </c>
      <c r="AO539" s="180">
        <v>514</v>
      </c>
    </row>
    <row r="540" spans="1:41" x14ac:dyDescent="0.2">
      <c r="A540" s="93" t="s">
        <v>239</v>
      </c>
      <c r="B540" s="93" t="s">
        <v>239</v>
      </c>
      <c r="C540" s="93" t="s">
        <v>239</v>
      </c>
      <c r="D540" s="93" t="s">
        <v>239</v>
      </c>
      <c r="E540" s="93" t="s">
        <v>239</v>
      </c>
      <c r="F540" s="93" t="s">
        <v>239</v>
      </c>
      <c r="G540" s="93"/>
      <c r="H540" s="93" t="s">
        <v>239</v>
      </c>
      <c r="I540" s="93" t="s">
        <v>239</v>
      </c>
      <c r="J540" s="93" t="s">
        <v>239</v>
      </c>
      <c r="K540" s="93"/>
      <c r="L540" s="93"/>
      <c r="M540" s="93"/>
      <c r="N540" s="187" t="s">
        <v>239</v>
      </c>
      <c r="O540" s="179">
        <v>538</v>
      </c>
      <c r="P540" s="180" t="s">
        <v>239</v>
      </c>
      <c r="AL540" s="179">
        <v>515</v>
      </c>
      <c r="AM540" s="180">
        <v>0</v>
      </c>
      <c r="AN540" s="179" t="s">
        <v>239</v>
      </c>
      <c r="AO540" s="179">
        <v>515</v>
      </c>
    </row>
    <row r="541" spans="1:41" x14ac:dyDescent="0.2">
      <c r="A541" s="93" t="s">
        <v>239</v>
      </c>
      <c r="B541" s="93" t="s">
        <v>239</v>
      </c>
      <c r="C541" s="93" t="s">
        <v>239</v>
      </c>
      <c r="D541" s="93" t="s">
        <v>239</v>
      </c>
      <c r="E541" s="93" t="s">
        <v>239</v>
      </c>
      <c r="F541" s="93" t="s">
        <v>239</v>
      </c>
      <c r="G541" s="93"/>
      <c r="H541" s="93" t="s">
        <v>239</v>
      </c>
      <c r="I541" s="93" t="s">
        <v>239</v>
      </c>
      <c r="J541" s="93" t="s">
        <v>239</v>
      </c>
      <c r="K541" s="93"/>
      <c r="L541" s="93"/>
      <c r="M541" s="93"/>
      <c r="N541" s="187" t="s">
        <v>239</v>
      </c>
      <c r="O541" s="179">
        <v>539</v>
      </c>
      <c r="P541" s="180" t="s">
        <v>239</v>
      </c>
      <c r="AL541" s="179">
        <v>516</v>
      </c>
      <c r="AM541" s="180">
        <v>0</v>
      </c>
      <c r="AN541" s="179" t="s">
        <v>239</v>
      </c>
      <c r="AO541" s="179">
        <v>516</v>
      </c>
    </row>
    <row r="542" spans="1:41" x14ac:dyDescent="0.2">
      <c r="A542" s="93" t="s">
        <v>239</v>
      </c>
      <c r="B542" s="93" t="s">
        <v>239</v>
      </c>
      <c r="C542" s="93" t="s">
        <v>239</v>
      </c>
      <c r="D542" s="93" t="s">
        <v>239</v>
      </c>
      <c r="E542" s="93" t="s">
        <v>239</v>
      </c>
      <c r="F542" s="93" t="s">
        <v>239</v>
      </c>
      <c r="G542" s="93"/>
      <c r="H542" s="93" t="s">
        <v>239</v>
      </c>
      <c r="I542" s="93" t="s">
        <v>239</v>
      </c>
      <c r="J542" s="93" t="s">
        <v>239</v>
      </c>
      <c r="K542" s="93"/>
      <c r="L542" s="93"/>
      <c r="M542" s="93"/>
      <c r="N542" s="187" t="s">
        <v>239</v>
      </c>
      <c r="O542" s="179">
        <v>540</v>
      </c>
      <c r="P542" s="180" t="s">
        <v>239</v>
      </c>
      <c r="AL542" s="180">
        <v>517</v>
      </c>
      <c r="AM542" s="180">
        <v>0</v>
      </c>
      <c r="AN542" s="179" t="s">
        <v>239</v>
      </c>
      <c r="AO542" s="180">
        <v>517</v>
      </c>
    </row>
    <row r="543" spans="1:41" x14ac:dyDescent="0.2">
      <c r="A543" s="93" t="s">
        <v>239</v>
      </c>
      <c r="B543" s="93" t="s">
        <v>239</v>
      </c>
      <c r="C543" s="93" t="s">
        <v>239</v>
      </c>
      <c r="D543" s="93" t="s">
        <v>239</v>
      </c>
      <c r="E543" s="93" t="s">
        <v>239</v>
      </c>
      <c r="F543" s="93" t="s">
        <v>239</v>
      </c>
      <c r="G543" s="93"/>
      <c r="H543" s="93" t="s">
        <v>239</v>
      </c>
      <c r="I543" s="93" t="s">
        <v>239</v>
      </c>
      <c r="J543" s="93" t="s">
        <v>239</v>
      </c>
      <c r="K543" s="93"/>
      <c r="L543" s="93"/>
      <c r="M543" s="93"/>
      <c r="N543" s="187" t="s">
        <v>239</v>
      </c>
      <c r="O543" s="179">
        <v>541</v>
      </c>
      <c r="P543" s="180" t="s">
        <v>239</v>
      </c>
      <c r="AL543" s="179">
        <v>518</v>
      </c>
      <c r="AM543" s="180">
        <v>0</v>
      </c>
      <c r="AN543" s="179" t="s">
        <v>239</v>
      </c>
      <c r="AO543" s="179">
        <v>518</v>
      </c>
    </row>
    <row r="544" spans="1:41" x14ac:dyDescent="0.2">
      <c r="A544" s="93" t="s">
        <v>239</v>
      </c>
      <c r="B544" s="93" t="s">
        <v>239</v>
      </c>
      <c r="C544" s="93" t="s">
        <v>239</v>
      </c>
      <c r="D544" s="93" t="s">
        <v>239</v>
      </c>
      <c r="E544" s="93" t="s">
        <v>239</v>
      </c>
      <c r="F544" s="93" t="s">
        <v>239</v>
      </c>
      <c r="G544" s="93"/>
      <c r="H544" s="93" t="s">
        <v>239</v>
      </c>
      <c r="I544" s="93" t="s">
        <v>239</v>
      </c>
      <c r="J544" s="93" t="s">
        <v>239</v>
      </c>
      <c r="K544" s="93"/>
      <c r="L544" s="93"/>
      <c r="M544" s="93"/>
      <c r="N544" s="187" t="s">
        <v>239</v>
      </c>
      <c r="O544" s="179">
        <v>542</v>
      </c>
      <c r="P544" s="180" t="s">
        <v>239</v>
      </c>
      <c r="AL544" s="179">
        <v>519</v>
      </c>
      <c r="AM544" s="180">
        <v>0</v>
      </c>
      <c r="AN544" s="179" t="s">
        <v>239</v>
      </c>
      <c r="AO544" s="179">
        <v>519</v>
      </c>
    </row>
    <row r="545" spans="1:41" x14ac:dyDescent="0.2">
      <c r="A545" s="93" t="s">
        <v>239</v>
      </c>
      <c r="B545" s="93" t="s">
        <v>239</v>
      </c>
      <c r="C545" s="93" t="s">
        <v>239</v>
      </c>
      <c r="D545" s="93" t="s">
        <v>239</v>
      </c>
      <c r="E545" s="93" t="s">
        <v>239</v>
      </c>
      <c r="F545" s="93" t="s">
        <v>239</v>
      </c>
      <c r="G545" s="93"/>
      <c r="H545" s="93" t="s">
        <v>239</v>
      </c>
      <c r="I545" s="93" t="s">
        <v>239</v>
      </c>
      <c r="J545" s="93" t="s">
        <v>239</v>
      </c>
      <c r="K545" s="93"/>
      <c r="L545" s="93"/>
      <c r="M545" s="93"/>
      <c r="N545" s="187" t="s">
        <v>239</v>
      </c>
      <c r="O545" s="179">
        <v>543</v>
      </c>
      <c r="P545" s="180" t="s">
        <v>239</v>
      </c>
      <c r="AL545" s="180">
        <v>520</v>
      </c>
      <c r="AM545" s="180">
        <v>0</v>
      </c>
      <c r="AN545" s="179" t="s">
        <v>239</v>
      </c>
      <c r="AO545" s="180">
        <v>520</v>
      </c>
    </row>
    <row r="546" spans="1:41" x14ac:dyDescent="0.2">
      <c r="A546" s="93" t="s">
        <v>239</v>
      </c>
      <c r="B546" s="93" t="s">
        <v>239</v>
      </c>
      <c r="C546" s="93" t="s">
        <v>239</v>
      </c>
      <c r="D546" s="93" t="s">
        <v>239</v>
      </c>
      <c r="E546" s="93" t="s">
        <v>239</v>
      </c>
      <c r="F546" s="93" t="s">
        <v>239</v>
      </c>
      <c r="G546" s="93"/>
      <c r="H546" s="93" t="s">
        <v>239</v>
      </c>
      <c r="I546" s="93" t="s">
        <v>239</v>
      </c>
      <c r="J546" s="93" t="s">
        <v>239</v>
      </c>
      <c r="K546" s="93"/>
      <c r="L546" s="93"/>
      <c r="M546" s="93"/>
      <c r="N546" s="187" t="s">
        <v>239</v>
      </c>
      <c r="O546" s="179">
        <v>544</v>
      </c>
      <c r="P546" s="180" t="s">
        <v>239</v>
      </c>
      <c r="AL546" s="179">
        <v>521</v>
      </c>
      <c r="AM546" s="180">
        <v>0</v>
      </c>
      <c r="AN546" s="179" t="s">
        <v>239</v>
      </c>
      <c r="AO546" s="179">
        <v>521</v>
      </c>
    </row>
    <row r="547" spans="1:41" x14ac:dyDescent="0.2">
      <c r="A547" s="93" t="s">
        <v>239</v>
      </c>
      <c r="B547" s="93" t="s">
        <v>239</v>
      </c>
      <c r="C547" s="93" t="s">
        <v>239</v>
      </c>
      <c r="D547" s="93" t="s">
        <v>239</v>
      </c>
      <c r="E547" s="93" t="s">
        <v>239</v>
      </c>
      <c r="F547" s="93" t="s">
        <v>239</v>
      </c>
      <c r="G547" s="93"/>
      <c r="H547" s="93" t="s">
        <v>239</v>
      </c>
      <c r="I547" s="93" t="s">
        <v>239</v>
      </c>
      <c r="J547" s="93" t="s">
        <v>239</v>
      </c>
      <c r="K547" s="93"/>
      <c r="L547" s="93"/>
      <c r="M547" s="93"/>
      <c r="N547" s="187" t="s">
        <v>239</v>
      </c>
      <c r="O547" s="179">
        <v>545</v>
      </c>
      <c r="P547" s="180" t="s">
        <v>239</v>
      </c>
      <c r="AL547" s="179">
        <v>522</v>
      </c>
      <c r="AM547" s="180">
        <v>0</v>
      </c>
      <c r="AN547" s="179" t="s">
        <v>239</v>
      </c>
      <c r="AO547" s="179">
        <v>522</v>
      </c>
    </row>
    <row r="548" spans="1:41" x14ac:dyDescent="0.2">
      <c r="A548" s="93" t="s">
        <v>239</v>
      </c>
      <c r="B548" s="93" t="s">
        <v>239</v>
      </c>
      <c r="C548" s="93" t="s">
        <v>239</v>
      </c>
      <c r="D548" s="93" t="s">
        <v>239</v>
      </c>
      <c r="E548" s="93" t="s">
        <v>239</v>
      </c>
      <c r="F548" s="93" t="s">
        <v>239</v>
      </c>
      <c r="G548" s="93"/>
      <c r="H548" s="93" t="s">
        <v>239</v>
      </c>
      <c r="I548" s="93" t="s">
        <v>239</v>
      </c>
      <c r="J548" s="93" t="s">
        <v>239</v>
      </c>
      <c r="K548" s="93"/>
      <c r="L548" s="93"/>
      <c r="M548" s="93"/>
      <c r="N548" s="187" t="s">
        <v>239</v>
      </c>
      <c r="O548" s="179">
        <v>546</v>
      </c>
      <c r="P548" s="180" t="s">
        <v>239</v>
      </c>
      <c r="AL548" s="180">
        <v>523</v>
      </c>
      <c r="AM548" s="180">
        <v>0</v>
      </c>
      <c r="AN548" s="179" t="s">
        <v>239</v>
      </c>
      <c r="AO548" s="180">
        <v>523</v>
      </c>
    </row>
    <row r="549" spans="1:41" x14ac:dyDescent="0.2">
      <c r="A549" s="93" t="s">
        <v>239</v>
      </c>
      <c r="B549" s="93" t="s">
        <v>239</v>
      </c>
      <c r="C549" s="93" t="s">
        <v>239</v>
      </c>
      <c r="D549" s="93" t="s">
        <v>239</v>
      </c>
      <c r="E549" s="93" t="s">
        <v>239</v>
      </c>
      <c r="F549" s="93" t="s">
        <v>239</v>
      </c>
      <c r="G549" s="93"/>
      <c r="H549" s="93" t="s">
        <v>239</v>
      </c>
      <c r="I549" s="93" t="s">
        <v>239</v>
      </c>
      <c r="J549" s="93" t="s">
        <v>239</v>
      </c>
      <c r="K549" s="93"/>
      <c r="L549" s="93"/>
      <c r="M549" s="93"/>
      <c r="N549" s="187" t="s">
        <v>239</v>
      </c>
      <c r="O549" s="179">
        <v>547</v>
      </c>
      <c r="P549" s="180" t="s">
        <v>239</v>
      </c>
      <c r="AL549" s="179">
        <v>524</v>
      </c>
      <c r="AM549" s="180">
        <v>0</v>
      </c>
      <c r="AN549" s="179" t="s">
        <v>239</v>
      </c>
      <c r="AO549" s="179">
        <v>524</v>
      </c>
    </row>
    <row r="550" spans="1:41" x14ac:dyDescent="0.2">
      <c r="A550" s="93" t="s">
        <v>239</v>
      </c>
      <c r="B550" s="93" t="s">
        <v>239</v>
      </c>
      <c r="C550" s="93" t="s">
        <v>239</v>
      </c>
      <c r="D550" s="93" t="s">
        <v>239</v>
      </c>
      <c r="E550" s="93" t="s">
        <v>239</v>
      </c>
      <c r="F550" s="93" t="s">
        <v>239</v>
      </c>
      <c r="G550" s="93"/>
      <c r="H550" s="93" t="s">
        <v>239</v>
      </c>
      <c r="I550" s="93" t="s">
        <v>239</v>
      </c>
      <c r="J550" s="93" t="s">
        <v>239</v>
      </c>
      <c r="K550" s="93"/>
      <c r="L550" s="93"/>
      <c r="M550" s="93"/>
      <c r="N550" s="187" t="s">
        <v>239</v>
      </c>
      <c r="O550" s="179">
        <v>548</v>
      </c>
      <c r="P550" s="180" t="s">
        <v>239</v>
      </c>
      <c r="AL550" s="179">
        <v>525</v>
      </c>
      <c r="AM550" s="180">
        <v>0</v>
      </c>
      <c r="AN550" s="179" t="s">
        <v>239</v>
      </c>
      <c r="AO550" s="179">
        <v>525</v>
      </c>
    </row>
    <row r="551" spans="1:41" x14ac:dyDescent="0.2">
      <c r="A551" s="93" t="s">
        <v>239</v>
      </c>
      <c r="B551" s="93" t="s">
        <v>239</v>
      </c>
      <c r="C551" s="93" t="s">
        <v>239</v>
      </c>
      <c r="D551" s="93" t="s">
        <v>239</v>
      </c>
      <c r="E551" s="93" t="s">
        <v>239</v>
      </c>
      <c r="F551" s="93" t="s">
        <v>239</v>
      </c>
      <c r="G551" s="93"/>
      <c r="H551" s="93" t="s">
        <v>239</v>
      </c>
      <c r="I551" s="93" t="s">
        <v>239</v>
      </c>
      <c r="J551" s="93" t="s">
        <v>239</v>
      </c>
      <c r="K551" s="93"/>
      <c r="L551" s="93"/>
      <c r="M551" s="93"/>
      <c r="N551" s="187" t="s">
        <v>239</v>
      </c>
      <c r="O551" s="179">
        <v>549</v>
      </c>
      <c r="P551" s="180" t="s">
        <v>239</v>
      </c>
      <c r="AL551" s="180">
        <v>526</v>
      </c>
      <c r="AM551" s="180">
        <v>0</v>
      </c>
      <c r="AN551" s="179" t="s">
        <v>239</v>
      </c>
      <c r="AO551" s="180">
        <v>526</v>
      </c>
    </row>
    <row r="552" spans="1:41" x14ac:dyDescent="0.2">
      <c r="A552" s="93" t="s">
        <v>239</v>
      </c>
      <c r="B552" s="93" t="s">
        <v>239</v>
      </c>
      <c r="C552" s="93" t="s">
        <v>239</v>
      </c>
      <c r="D552" s="93" t="s">
        <v>239</v>
      </c>
      <c r="E552" s="93" t="s">
        <v>239</v>
      </c>
      <c r="F552" s="93" t="s">
        <v>239</v>
      </c>
      <c r="G552" s="93"/>
      <c r="H552" s="93" t="s">
        <v>239</v>
      </c>
      <c r="I552" s="93" t="s">
        <v>239</v>
      </c>
      <c r="J552" s="93" t="s">
        <v>239</v>
      </c>
      <c r="K552" s="93"/>
      <c r="L552" s="93"/>
      <c r="M552" s="93"/>
      <c r="N552" s="187" t="s">
        <v>239</v>
      </c>
      <c r="O552" s="179">
        <v>550</v>
      </c>
      <c r="P552" s="180" t="s">
        <v>239</v>
      </c>
      <c r="AL552" s="179">
        <v>527</v>
      </c>
      <c r="AM552" s="180">
        <v>0</v>
      </c>
      <c r="AN552" s="179" t="s">
        <v>239</v>
      </c>
      <c r="AO552" s="179">
        <v>527</v>
      </c>
    </row>
    <row r="553" spans="1:41" x14ac:dyDescent="0.2">
      <c r="A553" s="93" t="s">
        <v>239</v>
      </c>
      <c r="B553" s="93" t="s">
        <v>239</v>
      </c>
      <c r="C553" s="93" t="s">
        <v>239</v>
      </c>
      <c r="D553" s="93" t="s">
        <v>239</v>
      </c>
      <c r="E553" s="93" t="s">
        <v>239</v>
      </c>
      <c r="F553" s="93" t="s">
        <v>239</v>
      </c>
      <c r="G553" s="93"/>
      <c r="H553" s="93" t="s">
        <v>239</v>
      </c>
      <c r="I553" s="93" t="s">
        <v>239</v>
      </c>
      <c r="J553" s="93" t="s">
        <v>239</v>
      </c>
      <c r="K553" s="93"/>
      <c r="L553" s="93"/>
      <c r="M553" s="93"/>
      <c r="N553" s="187" t="s">
        <v>239</v>
      </c>
      <c r="O553" s="179">
        <v>551</v>
      </c>
      <c r="P553" s="180" t="s">
        <v>239</v>
      </c>
      <c r="AL553" s="179">
        <v>528</v>
      </c>
      <c r="AM553" s="180">
        <v>0</v>
      </c>
      <c r="AN553" s="179" t="s">
        <v>239</v>
      </c>
      <c r="AO553" s="179">
        <v>528</v>
      </c>
    </row>
    <row r="554" spans="1:41" x14ac:dyDescent="0.2">
      <c r="A554" s="93" t="s">
        <v>239</v>
      </c>
      <c r="B554" s="93" t="s">
        <v>239</v>
      </c>
      <c r="C554" s="93" t="s">
        <v>239</v>
      </c>
      <c r="D554" s="93" t="s">
        <v>239</v>
      </c>
      <c r="E554" s="93" t="s">
        <v>239</v>
      </c>
      <c r="F554" s="93" t="s">
        <v>239</v>
      </c>
      <c r="G554" s="93"/>
      <c r="H554" s="93" t="s">
        <v>239</v>
      </c>
      <c r="I554" s="93" t="s">
        <v>239</v>
      </c>
      <c r="J554" s="93" t="s">
        <v>239</v>
      </c>
      <c r="K554" s="93"/>
      <c r="L554" s="93"/>
      <c r="M554" s="93"/>
      <c r="N554" s="187" t="s">
        <v>239</v>
      </c>
      <c r="O554" s="179">
        <v>552</v>
      </c>
      <c r="P554" s="180" t="s">
        <v>239</v>
      </c>
      <c r="AL554" s="180">
        <v>529</v>
      </c>
      <c r="AM554" s="180">
        <v>0</v>
      </c>
      <c r="AN554" s="179" t="s">
        <v>239</v>
      </c>
      <c r="AO554" s="180">
        <v>529</v>
      </c>
    </row>
    <row r="555" spans="1:41" x14ac:dyDescent="0.2">
      <c r="A555" s="93" t="s">
        <v>239</v>
      </c>
      <c r="B555" s="93" t="s">
        <v>239</v>
      </c>
      <c r="C555" s="93" t="s">
        <v>239</v>
      </c>
      <c r="D555" s="93" t="s">
        <v>239</v>
      </c>
      <c r="E555" s="93" t="s">
        <v>239</v>
      </c>
      <c r="F555" s="93" t="s">
        <v>239</v>
      </c>
      <c r="G555" s="93"/>
      <c r="H555" s="93" t="s">
        <v>239</v>
      </c>
      <c r="I555" s="93" t="s">
        <v>239</v>
      </c>
      <c r="J555" s="93" t="s">
        <v>239</v>
      </c>
      <c r="K555" s="93"/>
      <c r="L555" s="93"/>
      <c r="M555" s="93"/>
      <c r="N555" s="187" t="s">
        <v>239</v>
      </c>
      <c r="O555" s="179">
        <v>553</v>
      </c>
      <c r="P555" s="180" t="s">
        <v>239</v>
      </c>
      <c r="AL555" s="179">
        <v>530</v>
      </c>
      <c r="AM555" s="180">
        <v>0</v>
      </c>
      <c r="AN555" s="179" t="s">
        <v>239</v>
      </c>
      <c r="AO555" s="179">
        <v>530</v>
      </c>
    </row>
    <row r="556" spans="1:41" x14ac:dyDescent="0.2">
      <c r="A556" s="93" t="s">
        <v>239</v>
      </c>
      <c r="B556" s="93" t="s">
        <v>239</v>
      </c>
      <c r="C556" s="93" t="s">
        <v>239</v>
      </c>
      <c r="D556" s="93" t="s">
        <v>239</v>
      </c>
      <c r="E556" s="93" t="s">
        <v>239</v>
      </c>
      <c r="F556" s="93" t="s">
        <v>239</v>
      </c>
      <c r="G556" s="93"/>
      <c r="H556" s="93" t="s">
        <v>239</v>
      </c>
      <c r="I556" s="93" t="s">
        <v>239</v>
      </c>
      <c r="J556" s="93" t="s">
        <v>239</v>
      </c>
      <c r="K556" s="93"/>
      <c r="L556" s="93"/>
      <c r="M556" s="93"/>
      <c r="N556" s="187" t="s">
        <v>239</v>
      </c>
      <c r="O556" s="179">
        <v>554</v>
      </c>
      <c r="P556" s="180" t="s">
        <v>239</v>
      </c>
      <c r="AL556" s="179">
        <v>531</v>
      </c>
      <c r="AM556" s="180">
        <v>0</v>
      </c>
      <c r="AN556" s="179" t="s">
        <v>239</v>
      </c>
      <c r="AO556" s="179">
        <v>531</v>
      </c>
    </row>
    <row r="557" spans="1:41" x14ac:dyDescent="0.2">
      <c r="A557" s="93" t="s">
        <v>239</v>
      </c>
      <c r="B557" s="93" t="s">
        <v>239</v>
      </c>
      <c r="C557" s="93" t="s">
        <v>239</v>
      </c>
      <c r="D557" s="93" t="s">
        <v>239</v>
      </c>
      <c r="E557" s="93" t="s">
        <v>239</v>
      </c>
      <c r="F557" s="93" t="s">
        <v>239</v>
      </c>
      <c r="G557" s="93"/>
      <c r="H557" s="93" t="s">
        <v>239</v>
      </c>
      <c r="I557" s="93" t="s">
        <v>239</v>
      </c>
      <c r="J557" s="93" t="s">
        <v>239</v>
      </c>
      <c r="K557" s="93"/>
      <c r="L557" s="93"/>
      <c r="M557" s="93"/>
      <c r="N557" s="187" t="s">
        <v>239</v>
      </c>
      <c r="O557" s="179">
        <v>555</v>
      </c>
      <c r="P557" s="180" t="s">
        <v>239</v>
      </c>
      <c r="AL557" s="180">
        <v>532</v>
      </c>
      <c r="AM557" s="180">
        <v>0</v>
      </c>
      <c r="AN557" s="179" t="s">
        <v>239</v>
      </c>
      <c r="AO557" s="180">
        <v>532</v>
      </c>
    </row>
    <row r="558" spans="1:41" x14ac:dyDescent="0.2">
      <c r="A558" s="93" t="s">
        <v>239</v>
      </c>
      <c r="B558" s="93" t="s">
        <v>239</v>
      </c>
      <c r="C558" s="93" t="s">
        <v>239</v>
      </c>
      <c r="D558" s="93" t="s">
        <v>239</v>
      </c>
      <c r="E558" s="93" t="s">
        <v>239</v>
      </c>
      <c r="F558" s="93" t="s">
        <v>239</v>
      </c>
      <c r="G558" s="93"/>
      <c r="H558" s="93" t="s">
        <v>239</v>
      </c>
      <c r="I558" s="93" t="s">
        <v>239</v>
      </c>
      <c r="J558" s="93" t="s">
        <v>239</v>
      </c>
      <c r="K558" s="93"/>
      <c r="L558" s="93"/>
      <c r="M558" s="93"/>
      <c r="N558" s="187" t="s">
        <v>239</v>
      </c>
      <c r="O558" s="179">
        <v>556</v>
      </c>
      <c r="P558" s="180" t="s">
        <v>239</v>
      </c>
      <c r="AL558" s="179">
        <v>533</v>
      </c>
      <c r="AM558" s="180">
        <v>0</v>
      </c>
      <c r="AN558" s="179" t="s">
        <v>239</v>
      </c>
      <c r="AO558" s="179">
        <v>533</v>
      </c>
    </row>
    <row r="559" spans="1:41" x14ac:dyDescent="0.2">
      <c r="A559" s="93" t="s">
        <v>239</v>
      </c>
      <c r="B559" s="93" t="s">
        <v>239</v>
      </c>
      <c r="C559" s="93" t="s">
        <v>239</v>
      </c>
      <c r="D559" s="93" t="s">
        <v>239</v>
      </c>
      <c r="E559" s="93" t="s">
        <v>239</v>
      </c>
      <c r="F559" s="93" t="s">
        <v>239</v>
      </c>
      <c r="G559" s="93"/>
      <c r="H559" s="93" t="s">
        <v>239</v>
      </c>
      <c r="I559" s="93" t="s">
        <v>239</v>
      </c>
      <c r="J559" s="93" t="s">
        <v>239</v>
      </c>
      <c r="K559" s="93"/>
      <c r="L559" s="93"/>
      <c r="M559" s="93"/>
      <c r="N559" s="187" t="s">
        <v>239</v>
      </c>
      <c r="O559" s="179">
        <v>557</v>
      </c>
      <c r="P559" s="180" t="s">
        <v>239</v>
      </c>
      <c r="AL559" s="179">
        <v>534</v>
      </c>
      <c r="AM559" s="180">
        <v>0</v>
      </c>
      <c r="AN559" s="179" t="s">
        <v>239</v>
      </c>
      <c r="AO559" s="179">
        <v>534</v>
      </c>
    </row>
    <row r="560" spans="1:41" x14ac:dyDescent="0.2">
      <c r="A560" s="93" t="s">
        <v>239</v>
      </c>
      <c r="B560" s="93" t="s">
        <v>239</v>
      </c>
      <c r="C560" s="93" t="s">
        <v>239</v>
      </c>
      <c r="D560" s="93" t="s">
        <v>239</v>
      </c>
      <c r="E560" s="93" t="s">
        <v>239</v>
      </c>
      <c r="F560" s="93" t="s">
        <v>239</v>
      </c>
      <c r="G560" s="93"/>
      <c r="H560" s="93" t="s">
        <v>239</v>
      </c>
      <c r="I560" s="93" t="s">
        <v>239</v>
      </c>
      <c r="J560" s="93" t="s">
        <v>239</v>
      </c>
      <c r="K560" s="93"/>
      <c r="L560" s="93"/>
      <c r="M560" s="93"/>
      <c r="N560" s="187" t="s">
        <v>239</v>
      </c>
      <c r="O560" s="179">
        <v>558</v>
      </c>
      <c r="P560" s="180" t="s">
        <v>239</v>
      </c>
      <c r="AL560" s="180">
        <v>535</v>
      </c>
      <c r="AM560" s="180">
        <v>0</v>
      </c>
      <c r="AN560" s="179" t="s">
        <v>239</v>
      </c>
      <c r="AO560" s="180">
        <v>535</v>
      </c>
    </row>
    <row r="561" spans="1:41" x14ac:dyDescent="0.2">
      <c r="A561" s="93" t="s">
        <v>239</v>
      </c>
      <c r="B561" s="93" t="s">
        <v>239</v>
      </c>
      <c r="C561" s="93" t="s">
        <v>239</v>
      </c>
      <c r="D561" s="93" t="s">
        <v>239</v>
      </c>
      <c r="E561" s="93" t="s">
        <v>239</v>
      </c>
      <c r="F561" s="93" t="s">
        <v>239</v>
      </c>
      <c r="G561" s="93"/>
      <c r="H561" s="93" t="s">
        <v>239</v>
      </c>
      <c r="I561" s="93" t="s">
        <v>239</v>
      </c>
      <c r="J561" s="93" t="s">
        <v>239</v>
      </c>
      <c r="K561" s="93"/>
      <c r="L561" s="93"/>
      <c r="M561" s="93"/>
      <c r="N561" s="187" t="s">
        <v>239</v>
      </c>
      <c r="O561" s="179">
        <v>559</v>
      </c>
      <c r="P561" s="180" t="s">
        <v>239</v>
      </c>
      <c r="AL561" s="179">
        <v>536</v>
      </c>
      <c r="AM561" s="180">
        <v>0</v>
      </c>
      <c r="AN561" s="179" t="s">
        <v>239</v>
      </c>
      <c r="AO561" s="179">
        <v>536</v>
      </c>
    </row>
    <row r="562" spans="1:41" x14ac:dyDescent="0.2">
      <c r="A562" s="93" t="s">
        <v>239</v>
      </c>
      <c r="B562" s="93" t="s">
        <v>239</v>
      </c>
      <c r="C562" s="93" t="s">
        <v>239</v>
      </c>
      <c r="D562" s="93" t="s">
        <v>239</v>
      </c>
      <c r="E562" s="93" t="s">
        <v>239</v>
      </c>
      <c r="F562" s="93" t="s">
        <v>239</v>
      </c>
      <c r="G562" s="93"/>
      <c r="H562" s="93" t="s">
        <v>239</v>
      </c>
      <c r="I562" s="93" t="s">
        <v>239</v>
      </c>
      <c r="J562" s="93" t="s">
        <v>239</v>
      </c>
      <c r="K562" s="93"/>
      <c r="L562" s="93"/>
      <c r="M562" s="93"/>
      <c r="N562" s="187" t="s">
        <v>239</v>
      </c>
      <c r="O562" s="179">
        <v>560</v>
      </c>
      <c r="P562" s="180" t="s">
        <v>239</v>
      </c>
      <c r="AL562" s="179">
        <v>537</v>
      </c>
      <c r="AM562" s="180">
        <v>0</v>
      </c>
      <c r="AN562" s="179" t="s">
        <v>239</v>
      </c>
      <c r="AO562" s="179">
        <v>537</v>
      </c>
    </row>
    <row r="563" spans="1:41" x14ac:dyDescent="0.2">
      <c r="A563" s="93" t="s">
        <v>239</v>
      </c>
      <c r="B563" s="93" t="s">
        <v>239</v>
      </c>
      <c r="C563" s="93" t="s">
        <v>239</v>
      </c>
      <c r="D563" s="93" t="s">
        <v>239</v>
      </c>
      <c r="E563" s="93" t="s">
        <v>239</v>
      </c>
      <c r="F563" s="93" t="s">
        <v>239</v>
      </c>
      <c r="G563" s="93"/>
      <c r="H563" s="93" t="s">
        <v>239</v>
      </c>
      <c r="I563" s="93" t="s">
        <v>239</v>
      </c>
      <c r="J563" s="93" t="s">
        <v>239</v>
      </c>
      <c r="K563" s="93"/>
      <c r="L563" s="93"/>
      <c r="M563" s="93"/>
      <c r="N563" s="187" t="s">
        <v>239</v>
      </c>
      <c r="O563" s="179">
        <v>561</v>
      </c>
      <c r="P563" s="180" t="s">
        <v>239</v>
      </c>
      <c r="AL563" s="180">
        <v>538</v>
      </c>
      <c r="AM563" s="180">
        <v>0</v>
      </c>
      <c r="AN563" s="179" t="s">
        <v>239</v>
      </c>
      <c r="AO563" s="180">
        <v>538</v>
      </c>
    </row>
    <row r="564" spans="1:41" x14ac:dyDescent="0.2">
      <c r="A564" s="93" t="s">
        <v>239</v>
      </c>
      <c r="B564" s="93" t="s">
        <v>239</v>
      </c>
      <c r="C564" s="93" t="s">
        <v>239</v>
      </c>
      <c r="D564" s="93" t="s">
        <v>239</v>
      </c>
      <c r="E564" s="93" t="s">
        <v>239</v>
      </c>
      <c r="F564" s="93" t="s">
        <v>239</v>
      </c>
      <c r="G564" s="93"/>
      <c r="H564" s="93" t="s">
        <v>239</v>
      </c>
      <c r="I564" s="93" t="s">
        <v>239</v>
      </c>
      <c r="J564" s="93" t="s">
        <v>239</v>
      </c>
      <c r="K564" s="93"/>
      <c r="L564" s="93"/>
      <c r="M564" s="93"/>
      <c r="N564" s="187" t="s">
        <v>239</v>
      </c>
      <c r="O564" s="179">
        <v>562</v>
      </c>
      <c r="P564" s="180" t="s">
        <v>239</v>
      </c>
      <c r="AL564" s="179">
        <v>539</v>
      </c>
      <c r="AM564" s="180">
        <v>0</v>
      </c>
      <c r="AN564" s="179" t="s">
        <v>239</v>
      </c>
      <c r="AO564" s="179">
        <v>539</v>
      </c>
    </row>
    <row r="565" spans="1:41" x14ac:dyDescent="0.2">
      <c r="A565" s="93" t="s">
        <v>239</v>
      </c>
      <c r="B565" s="93" t="s">
        <v>239</v>
      </c>
      <c r="C565" s="93" t="s">
        <v>239</v>
      </c>
      <c r="D565" s="93" t="s">
        <v>239</v>
      </c>
      <c r="E565" s="93" t="s">
        <v>239</v>
      </c>
      <c r="F565" s="93" t="s">
        <v>239</v>
      </c>
      <c r="G565" s="93"/>
      <c r="H565" s="93" t="s">
        <v>239</v>
      </c>
      <c r="I565" s="93" t="s">
        <v>239</v>
      </c>
      <c r="J565" s="93" t="s">
        <v>239</v>
      </c>
      <c r="K565" s="93"/>
      <c r="L565" s="93"/>
      <c r="M565" s="93"/>
      <c r="N565" s="187" t="s">
        <v>239</v>
      </c>
      <c r="O565" s="179">
        <v>563</v>
      </c>
      <c r="P565" s="180" t="s">
        <v>239</v>
      </c>
      <c r="AL565" s="179">
        <v>540</v>
      </c>
      <c r="AM565" s="180">
        <v>0</v>
      </c>
      <c r="AN565" s="179" t="s">
        <v>239</v>
      </c>
      <c r="AO565" s="179">
        <v>540</v>
      </c>
    </row>
    <row r="566" spans="1:41" x14ac:dyDescent="0.2">
      <c r="A566" s="93" t="s">
        <v>239</v>
      </c>
      <c r="B566" s="93" t="s">
        <v>239</v>
      </c>
      <c r="C566" s="93" t="s">
        <v>239</v>
      </c>
      <c r="D566" s="93" t="s">
        <v>239</v>
      </c>
      <c r="E566" s="93" t="s">
        <v>239</v>
      </c>
      <c r="F566" s="93" t="s">
        <v>239</v>
      </c>
      <c r="G566" s="93"/>
      <c r="H566" s="93" t="s">
        <v>239</v>
      </c>
      <c r="I566" s="93" t="s">
        <v>239</v>
      </c>
      <c r="J566" s="93" t="s">
        <v>239</v>
      </c>
      <c r="K566" s="93"/>
      <c r="L566" s="93"/>
      <c r="M566" s="93"/>
      <c r="N566" s="187" t="s">
        <v>239</v>
      </c>
      <c r="O566" s="179">
        <v>564</v>
      </c>
      <c r="P566" s="180" t="s">
        <v>239</v>
      </c>
      <c r="AL566" s="180">
        <v>541</v>
      </c>
      <c r="AM566" s="180">
        <v>0</v>
      </c>
      <c r="AN566" s="179" t="s">
        <v>239</v>
      </c>
      <c r="AO566" s="180">
        <v>541</v>
      </c>
    </row>
    <row r="567" spans="1:41" x14ac:dyDescent="0.2">
      <c r="A567" s="93" t="s">
        <v>239</v>
      </c>
      <c r="B567" s="93" t="s">
        <v>239</v>
      </c>
      <c r="C567" s="93" t="s">
        <v>239</v>
      </c>
      <c r="D567" s="93" t="s">
        <v>239</v>
      </c>
      <c r="E567" s="93" t="s">
        <v>239</v>
      </c>
      <c r="F567" s="93" t="s">
        <v>239</v>
      </c>
      <c r="G567" s="93"/>
      <c r="H567" s="93" t="s">
        <v>239</v>
      </c>
      <c r="I567" s="93" t="s">
        <v>239</v>
      </c>
      <c r="J567" s="93" t="s">
        <v>239</v>
      </c>
      <c r="K567" s="93"/>
      <c r="L567" s="93"/>
      <c r="M567" s="93"/>
      <c r="N567" s="187" t="s">
        <v>239</v>
      </c>
      <c r="O567" s="179">
        <v>565</v>
      </c>
      <c r="P567" s="180" t="s">
        <v>239</v>
      </c>
      <c r="AL567" s="179">
        <v>542</v>
      </c>
      <c r="AM567" s="180">
        <v>0</v>
      </c>
      <c r="AN567" s="179" t="s">
        <v>239</v>
      </c>
      <c r="AO567" s="179">
        <v>542</v>
      </c>
    </row>
    <row r="568" spans="1:41" x14ac:dyDescent="0.2">
      <c r="A568" s="93" t="s">
        <v>239</v>
      </c>
      <c r="B568" s="93" t="s">
        <v>239</v>
      </c>
      <c r="C568" s="93" t="s">
        <v>239</v>
      </c>
      <c r="D568" s="93" t="s">
        <v>239</v>
      </c>
      <c r="E568" s="93" t="s">
        <v>239</v>
      </c>
      <c r="F568" s="93" t="s">
        <v>239</v>
      </c>
      <c r="G568" s="93"/>
      <c r="H568" s="93" t="s">
        <v>239</v>
      </c>
      <c r="I568" s="93" t="s">
        <v>239</v>
      </c>
      <c r="J568" s="93" t="s">
        <v>239</v>
      </c>
      <c r="K568" s="93"/>
      <c r="L568" s="93"/>
      <c r="M568" s="93"/>
      <c r="N568" s="187" t="s">
        <v>239</v>
      </c>
      <c r="O568" s="179">
        <v>566</v>
      </c>
      <c r="P568" s="180" t="s">
        <v>239</v>
      </c>
      <c r="AL568" s="179">
        <v>543</v>
      </c>
      <c r="AM568" s="180">
        <v>0</v>
      </c>
      <c r="AN568" s="179" t="s">
        <v>239</v>
      </c>
      <c r="AO568" s="179">
        <v>543</v>
      </c>
    </row>
    <row r="569" spans="1:41" x14ac:dyDescent="0.2">
      <c r="A569" s="93" t="s">
        <v>239</v>
      </c>
      <c r="B569" s="93" t="s">
        <v>239</v>
      </c>
      <c r="C569" s="93" t="s">
        <v>239</v>
      </c>
      <c r="D569" s="93" t="s">
        <v>239</v>
      </c>
      <c r="E569" s="93" t="s">
        <v>239</v>
      </c>
      <c r="F569" s="93" t="s">
        <v>239</v>
      </c>
      <c r="G569" s="93"/>
      <c r="H569" s="93" t="s">
        <v>239</v>
      </c>
      <c r="I569" s="93" t="s">
        <v>239</v>
      </c>
      <c r="J569" s="93" t="s">
        <v>239</v>
      </c>
      <c r="K569" s="93"/>
      <c r="L569" s="93"/>
      <c r="M569" s="93"/>
      <c r="N569" s="187" t="s">
        <v>239</v>
      </c>
      <c r="O569" s="179">
        <v>567</v>
      </c>
      <c r="P569" s="180" t="s">
        <v>239</v>
      </c>
      <c r="AL569" s="180">
        <v>544</v>
      </c>
      <c r="AM569" s="180">
        <v>0</v>
      </c>
      <c r="AN569" s="179" t="s">
        <v>239</v>
      </c>
      <c r="AO569" s="180">
        <v>544</v>
      </c>
    </row>
    <row r="570" spans="1:41" x14ac:dyDescent="0.2">
      <c r="A570" s="93" t="s">
        <v>239</v>
      </c>
      <c r="B570" s="93" t="s">
        <v>239</v>
      </c>
      <c r="C570" s="93" t="s">
        <v>239</v>
      </c>
      <c r="D570" s="93" t="s">
        <v>239</v>
      </c>
      <c r="E570" s="93" t="s">
        <v>239</v>
      </c>
      <c r="F570" s="93" t="s">
        <v>239</v>
      </c>
      <c r="G570" s="93"/>
      <c r="H570" s="93" t="s">
        <v>239</v>
      </c>
      <c r="I570" s="93" t="s">
        <v>239</v>
      </c>
      <c r="J570" s="93" t="s">
        <v>239</v>
      </c>
      <c r="K570" s="93"/>
      <c r="L570" s="93"/>
      <c r="M570" s="93"/>
      <c r="N570" s="187" t="s">
        <v>239</v>
      </c>
      <c r="O570" s="179">
        <v>568</v>
      </c>
      <c r="P570" s="180" t="s">
        <v>239</v>
      </c>
      <c r="AL570" s="179">
        <v>545</v>
      </c>
      <c r="AM570" s="180">
        <v>0</v>
      </c>
      <c r="AN570" s="179" t="s">
        <v>239</v>
      </c>
      <c r="AO570" s="179">
        <v>545</v>
      </c>
    </row>
    <row r="571" spans="1:41" x14ac:dyDescent="0.2">
      <c r="A571" s="93" t="s">
        <v>239</v>
      </c>
      <c r="B571" s="93" t="s">
        <v>239</v>
      </c>
      <c r="C571" s="93" t="s">
        <v>239</v>
      </c>
      <c r="D571" s="93" t="s">
        <v>239</v>
      </c>
      <c r="E571" s="93" t="s">
        <v>239</v>
      </c>
      <c r="F571" s="93" t="s">
        <v>239</v>
      </c>
      <c r="G571" s="93"/>
      <c r="H571" s="93" t="s">
        <v>239</v>
      </c>
      <c r="I571" s="93" t="s">
        <v>239</v>
      </c>
      <c r="J571" s="93" t="s">
        <v>239</v>
      </c>
      <c r="K571" s="93"/>
      <c r="L571" s="93"/>
      <c r="M571" s="93"/>
      <c r="N571" s="187" t="s">
        <v>239</v>
      </c>
      <c r="O571" s="179">
        <v>569</v>
      </c>
      <c r="P571" s="180" t="s">
        <v>239</v>
      </c>
      <c r="AL571" s="179">
        <v>546</v>
      </c>
      <c r="AM571" s="180">
        <v>0</v>
      </c>
      <c r="AN571" s="179" t="s">
        <v>239</v>
      </c>
      <c r="AO571" s="179">
        <v>546</v>
      </c>
    </row>
    <row r="572" spans="1:41" x14ac:dyDescent="0.2">
      <c r="A572" s="93" t="s">
        <v>239</v>
      </c>
      <c r="B572" s="93" t="s">
        <v>239</v>
      </c>
      <c r="C572" s="93" t="s">
        <v>239</v>
      </c>
      <c r="D572" s="93" t="s">
        <v>239</v>
      </c>
      <c r="E572" s="93" t="s">
        <v>239</v>
      </c>
      <c r="F572" s="93" t="s">
        <v>239</v>
      </c>
      <c r="G572" s="93"/>
      <c r="H572" s="93" t="s">
        <v>239</v>
      </c>
      <c r="I572" s="93" t="s">
        <v>239</v>
      </c>
      <c r="J572" s="93" t="s">
        <v>239</v>
      </c>
      <c r="K572" s="93"/>
      <c r="L572" s="93"/>
      <c r="M572" s="93"/>
      <c r="N572" s="187" t="s">
        <v>239</v>
      </c>
      <c r="O572" s="179">
        <v>570</v>
      </c>
      <c r="P572" s="180" t="s">
        <v>239</v>
      </c>
      <c r="AL572" s="180">
        <v>547</v>
      </c>
      <c r="AM572" s="180">
        <v>0</v>
      </c>
      <c r="AN572" s="179" t="s">
        <v>239</v>
      </c>
      <c r="AO572" s="180">
        <v>547</v>
      </c>
    </row>
    <row r="573" spans="1:41" x14ac:dyDescent="0.2">
      <c r="A573" s="93" t="s">
        <v>239</v>
      </c>
      <c r="B573" s="93" t="s">
        <v>239</v>
      </c>
      <c r="C573" s="93" t="s">
        <v>239</v>
      </c>
      <c r="D573" s="93" t="s">
        <v>239</v>
      </c>
      <c r="E573" s="93" t="s">
        <v>239</v>
      </c>
      <c r="F573" s="93" t="s">
        <v>239</v>
      </c>
      <c r="G573" s="93"/>
      <c r="H573" s="93" t="s">
        <v>239</v>
      </c>
      <c r="I573" s="93" t="s">
        <v>239</v>
      </c>
      <c r="J573" s="93" t="s">
        <v>239</v>
      </c>
      <c r="K573" s="93"/>
      <c r="L573" s="93"/>
      <c r="M573" s="93"/>
      <c r="N573" s="187" t="s">
        <v>239</v>
      </c>
      <c r="O573" s="179">
        <v>571</v>
      </c>
      <c r="P573" s="180" t="s">
        <v>239</v>
      </c>
      <c r="AL573" s="179">
        <v>548</v>
      </c>
      <c r="AM573" s="180">
        <v>0</v>
      </c>
      <c r="AN573" s="179" t="s">
        <v>239</v>
      </c>
      <c r="AO573" s="179">
        <v>548</v>
      </c>
    </row>
    <row r="574" spans="1:41" x14ac:dyDescent="0.2">
      <c r="A574" s="93" t="s">
        <v>239</v>
      </c>
      <c r="B574" s="93" t="s">
        <v>239</v>
      </c>
      <c r="C574" s="93" t="s">
        <v>239</v>
      </c>
      <c r="D574" s="93" t="s">
        <v>239</v>
      </c>
      <c r="E574" s="93" t="s">
        <v>239</v>
      </c>
      <c r="F574" s="93" t="s">
        <v>239</v>
      </c>
      <c r="G574" s="93"/>
      <c r="H574" s="93" t="s">
        <v>239</v>
      </c>
      <c r="I574" s="93" t="s">
        <v>239</v>
      </c>
      <c r="J574" s="93" t="s">
        <v>239</v>
      </c>
      <c r="K574" s="93"/>
      <c r="L574" s="93"/>
      <c r="M574" s="93"/>
      <c r="N574" s="187" t="s">
        <v>239</v>
      </c>
      <c r="O574" s="179">
        <v>572</v>
      </c>
      <c r="P574" s="180" t="s">
        <v>239</v>
      </c>
      <c r="AL574" s="179">
        <v>549</v>
      </c>
      <c r="AM574" s="180">
        <v>0</v>
      </c>
      <c r="AN574" s="179" t="s">
        <v>239</v>
      </c>
      <c r="AO574" s="179">
        <v>549</v>
      </c>
    </row>
    <row r="575" spans="1:41" x14ac:dyDescent="0.2">
      <c r="A575" s="93" t="s">
        <v>239</v>
      </c>
      <c r="B575" s="93" t="s">
        <v>239</v>
      </c>
      <c r="C575" s="93" t="s">
        <v>239</v>
      </c>
      <c r="D575" s="93" t="s">
        <v>239</v>
      </c>
      <c r="E575" s="93" t="s">
        <v>239</v>
      </c>
      <c r="F575" s="93" t="s">
        <v>239</v>
      </c>
      <c r="G575" s="93"/>
      <c r="H575" s="93" t="s">
        <v>239</v>
      </c>
      <c r="I575" s="93" t="s">
        <v>239</v>
      </c>
      <c r="J575" s="93" t="s">
        <v>239</v>
      </c>
      <c r="K575" s="93"/>
      <c r="L575" s="93"/>
      <c r="M575" s="93"/>
      <c r="N575" s="187" t="s">
        <v>239</v>
      </c>
      <c r="O575" s="179">
        <v>573</v>
      </c>
      <c r="P575" s="180" t="s">
        <v>239</v>
      </c>
      <c r="AL575" s="180">
        <v>550</v>
      </c>
      <c r="AM575" s="180">
        <v>0</v>
      </c>
      <c r="AN575" s="179" t="s">
        <v>239</v>
      </c>
      <c r="AO575" s="180">
        <v>550</v>
      </c>
    </row>
    <row r="576" spans="1:41" x14ac:dyDescent="0.2">
      <c r="A576" s="93" t="s">
        <v>239</v>
      </c>
      <c r="B576" s="93" t="s">
        <v>239</v>
      </c>
      <c r="C576" s="93" t="s">
        <v>239</v>
      </c>
      <c r="D576" s="93" t="s">
        <v>239</v>
      </c>
      <c r="E576" s="93" t="s">
        <v>239</v>
      </c>
      <c r="F576" s="93" t="s">
        <v>239</v>
      </c>
      <c r="G576" s="93"/>
      <c r="H576" s="93" t="s">
        <v>239</v>
      </c>
      <c r="I576" s="93" t="s">
        <v>239</v>
      </c>
      <c r="J576" s="93" t="s">
        <v>239</v>
      </c>
      <c r="K576" s="93"/>
      <c r="L576" s="93"/>
      <c r="M576" s="93"/>
      <c r="N576" s="187" t="s">
        <v>239</v>
      </c>
      <c r="O576" s="179">
        <v>574</v>
      </c>
      <c r="P576" s="180" t="s">
        <v>239</v>
      </c>
      <c r="AL576" s="179">
        <v>551</v>
      </c>
      <c r="AM576" s="180">
        <v>0</v>
      </c>
      <c r="AN576" s="179" t="s">
        <v>239</v>
      </c>
      <c r="AO576" s="179">
        <v>551</v>
      </c>
    </row>
    <row r="577" spans="1:41" x14ac:dyDescent="0.2">
      <c r="A577" s="93" t="s">
        <v>239</v>
      </c>
      <c r="B577" s="93" t="s">
        <v>239</v>
      </c>
      <c r="C577" s="93" t="s">
        <v>239</v>
      </c>
      <c r="D577" s="93" t="s">
        <v>239</v>
      </c>
      <c r="E577" s="93" t="s">
        <v>239</v>
      </c>
      <c r="F577" s="93" t="s">
        <v>239</v>
      </c>
      <c r="G577" s="93"/>
      <c r="H577" s="93" t="s">
        <v>239</v>
      </c>
      <c r="I577" s="93" t="s">
        <v>239</v>
      </c>
      <c r="J577" s="93" t="s">
        <v>239</v>
      </c>
      <c r="K577" s="93"/>
      <c r="L577" s="93"/>
      <c r="M577" s="93"/>
      <c r="N577" s="187" t="s">
        <v>239</v>
      </c>
      <c r="O577" s="179">
        <v>575</v>
      </c>
      <c r="P577" s="180" t="s">
        <v>239</v>
      </c>
      <c r="AL577" s="179">
        <v>552</v>
      </c>
      <c r="AM577" s="180">
        <v>0</v>
      </c>
      <c r="AN577" s="179" t="s">
        <v>239</v>
      </c>
      <c r="AO577" s="179">
        <v>552</v>
      </c>
    </row>
    <row r="578" spans="1:41" x14ac:dyDescent="0.2">
      <c r="A578" s="93" t="s">
        <v>239</v>
      </c>
      <c r="B578" s="93" t="s">
        <v>239</v>
      </c>
      <c r="C578" s="93" t="s">
        <v>239</v>
      </c>
      <c r="D578" s="93" t="s">
        <v>239</v>
      </c>
      <c r="E578" s="93" t="s">
        <v>239</v>
      </c>
      <c r="F578" s="93" t="s">
        <v>239</v>
      </c>
      <c r="G578" s="93"/>
      <c r="H578" s="93" t="s">
        <v>239</v>
      </c>
      <c r="I578" s="93" t="s">
        <v>239</v>
      </c>
      <c r="J578" s="93" t="s">
        <v>239</v>
      </c>
      <c r="K578" s="93"/>
      <c r="L578" s="93"/>
      <c r="M578" s="93"/>
      <c r="N578" s="187" t="s">
        <v>239</v>
      </c>
      <c r="O578" s="179">
        <v>576</v>
      </c>
      <c r="P578" s="180" t="s">
        <v>239</v>
      </c>
      <c r="AL578" s="180">
        <v>553</v>
      </c>
      <c r="AM578" s="180">
        <v>0</v>
      </c>
      <c r="AN578" s="179" t="s">
        <v>239</v>
      </c>
      <c r="AO578" s="180">
        <v>553</v>
      </c>
    </row>
    <row r="579" spans="1:41" x14ac:dyDescent="0.2">
      <c r="A579" s="93" t="s">
        <v>239</v>
      </c>
      <c r="B579" s="93" t="s">
        <v>239</v>
      </c>
      <c r="C579" s="93" t="s">
        <v>239</v>
      </c>
      <c r="D579" s="93" t="s">
        <v>239</v>
      </c>
      <c r="E579" s="93" t="s">
        <v>239</v>
      </c>
      <c r="F579" s="93" t="s">
        <v>239</v>
      </c>
      <c r="G579" s="93"/>
      <c r="H579" s="93" t="s">
        <v>239</v>
      </c>
      <c r="I579" s="93" t="s">
        <v>239</v>
      </c>
      <c r="J579" s="93" t="s">
        <v>239</v>
      </c>
      <c r="K579" s="93"/>
      <c r="L579" s="93"/>
      <c r="M579" s="93"/>
      <c r="N579" s="187" t="s">
        <v>239</v>
      </c>
      <c r="O579" s="179">
        <v>577</v>
      </c>
      <c r="P579" s="180" t="s">
        <v>239</v>
      </c>
      <c r="AL579" s="179">
        <v>554</v>
      </c>
      <c r="AM579" s="180">
        <v>0</v>
      </c>
      <c r="AN579" s="179" t="s">
        <v>239</v>
      </c>
      <c r="AO579" s="179">
        <v>554</v>
      </c>
    </row>
    <row r="580" spans="1:41" x14ac:dyDescent="0.2">
      <c r="A580" s="93" t="s">
        <v>239</v>
      </c>
      <c r="B580" s="93" t="s">
        <v>239</v>
      </c>
      <c r="C580" s="93" t="s">
        <v>239</v>
      </c>
      <c r="D580" s="93" t="s">
        <v>239</v>
      </c>
      <c r="E580" s="93" t="s">
        <v>239</v>
      </c>
      <c r="F580" s="93" t="s">
        <v>239</v>
      </c>
      <c r="G580" s="93"/>
      <c r="H580" s="93" t="s">
        <v>239</v>
      </c>
      <c r="I580" s="93" t="s">
        <v>239</v>
      </c>
      <c r="J580" s="93" t="s">
        <v>239</v>
      </c>
      <c r="K580" s="93"/>
      <c r="L580" s="93"/>
      <c r="M580" s="93"/>
      <c r="N580" s="187" t="s">
        <v>239</v>
      </c>
      <c r="O580" s="179">
        <v>578</v>
      </c>
      <c r="P580" s="180" t="s">
        <v>239</v>
      </c>
      <c r="AL580" s="179">
        <v>555</v>
      </c>
      <c r="AM580" s="180">
        <v>0</v>
      </c>
      <c r="AN580" s="179" t="s">
        <v>239</v>
      </c>
      <c r="AO580" s="179">
        <v>555</v>
      </c>
    </row>
    <row r="581" spans="1:41" x14ac:dyDescent="0.2">
      <c r="A581" s="93" t="s">
        <v>239</v>
      </c>
      <c r="B581" s="93" t="s">
        <v>239</v>
      </c>
      <c r="C581" s="93" t="s">
        <v>239</v>
      </c>
      <c r="D581" s="93" t="s">
        <v>239</v>
      </c>
      <c r="E581" s="93" t="s">
        <v>239</v>
      </c>
      <c r="F581" s="93" t="s">
        <v>239</v>
      </c>
      <c r="G581" s="93"/>
      <c r="H581" s="93" t="s">
        <v>239</v>
      </c>
      <c r="I581" s="93" t="s">
        <v>239</v>
      </c>
      <c r="J581" s="93" t="s">
        <v>239</v>
      </c>
      <c r="K581" s="93"/>
      <c r="L581" s="93"/>
      <c r="M581" s="93"/>
      <c r="N581" s="187" t="s">
        <v>239</v>
      </c>
      <c r="O581" s="179">
        <v>579</v>
      </c>
      <c r="P581" s="180" t="s">
        <v>239</v>
      </c>
      <c r="AL581" s="180">
        <v>556</v>
      </c>
      <c r="AM581" s="180">
        <v>0</v>
      </c>
      <c r="AN581" s="179" t="s">
        <v>239</v>
      </c>
      <c r="AO581" s="180">
        <v>556</v>
      </c>
    </row>
    <row r="582" spans="1:41" x14ac:dyDescent="0.2">
      <c r="A582" s="93" t="s">
        <v>239</v>
      </c>
      <c r="B582" s="93" t="s">
        <v>239</v>
      </c>
      <c r="C582" s="93" t="s">
        <v>239</v>
      </c>
      <c r="D582" s="93" t="s">
        <v>239</v>
      </c>
      <c r="E582" s="93" t="s">
        <v>239</v>
      </c>
      <c r="F582" s="93" t="s">
        <v>239</v>
      </c>
      <c r="G582" s="93"/>
      <c r="H582" s="93" t="s">
        <v>239</v>
      </c>
      <c r="I582" s="93" t="s">
        <v>239</v>
      </c>
      <c r="J582" s="93" t="s">
        <v>239</v>
      </c>
      <c r="K582" s="93"/>
      <c r="L582" s="93"/>
      <c r="M582" s="93"/>
      <c r="N582" s="187" t="s">
        <v>239</v>
      </c>
      <c r="O582" s="179">
        <v>580</v>
      </c>
      <c r="P582" s="180" t="s">
        <v>239</v>
      </c>
      <c r="AL582" s="179">
        <v>557</v>
      </c>
      <c r="AM582" s="180">
        <v>0</v>
      </c>
      <c r="AN582" s="179" t="s">
        <v>239</v>
      </c>
      <c r="AO582" s="179">
        <v>557</v>
      </c>
    </row>
    <row r="583" spans="1:41" x14ac:dyDescent="0.2">
      <c r="A583" s="93" t="s">
        <v>239</v>
      </c>
      <c r="B583" s="93" t="s">
        <v>239</v>
      </c>
      <c r="C583" s="93" t="s">
        <v>239</v>
      </c>
      <c r="D583" s="93" t="s">
        <v>239</v>
      </c>
      <c r="E583" s="93" t="s">
        <v>239</v>
      </c>
      <c r="F583" s="93" t="s">
        <v>239</v>
      </c>
      <c r="G583" s="93"/>
      <c r="H583" s="93" t="s">
        <v>239</v>
      </c>
      <c r="I583" s="93" t="s">
        <v>239</v>
      </c>
      <c r="J583" s="93" t="s">
        <v>239</v>
      </c>
      <c r="K583" s="93"/>
      <c r="L583" s="93"/>
      <c r="M583" s="93"/>
      <c r="N583" s="187" t="s">
        <v>239</v>
      </c>
      <c r="O583" s="179">
        <v>581</v>
      </c>
      <c r="P583" s="180" t="s">
        <v>239</v>
      </c>
      <c r="AL583" s="179">
        <v>558</v>
      </c>
      <c r="AM583" s="180">
        <v>0</v>
      </c>
      <c r="AN583" s="179" t="s">
        <v>239</v>
      </c>
      <c r="AO583" s="179">
        <v>558</v>
      </c>
    </row>
    <row r="584" spans="1:41" x14ac:dyDescent="0.2">
      <c r="A584" s="93" t="s">
        <v>239</v>
      </c>
      <c r="B584" s="93" t="s">
        <v>239</v>
      </c>
      <c r="C584" s="93" t="s">
        <v>239</v>
      </c>
      <c r="D584" s="93" t="s">
        <v>239</v>
      </c>
      <c r="E584" s="93" t="s">
        <v>239</v>
      </c>
      <c r="F584" s="93" t="s">
        <v>239</v>
      </c>
      <c r="G584" s="93"/>
      <c r="H584" s="93" t="s">
        <v>239</v>
      </c>
      <c r="I584" s="93" t="s">
        <v>239</v>
      </c>
      <c r="J584" s="93" t="s">
        <v>239</v>
      </c>
      <c r="K584" s="93"/>
      <c r="L584" s="93"/>
      <c r="M584" s="93"/>
      <c r="N584" s="187" t="s">
        <v>239</v>
      </c>
      <c r="O584" s="179">
        <v>582</v>
      </c>
      <c r="P584" s="180" t="s">
        <v>239</v>
      </c>
      <c r="AL584" s="180">
        <v>559</v>
      </c>
      <c r="AM584" s="180">
        <v>0</v>
      </c>
      <c r="AN584" s="179" t="s">
        <v>239</v>
      </c>
      <c r="AO584" s="180">
        <v>559</v>
      </c>
    </row>
    <row r="585" spans="1:41" x14ac:dyDescent="0.2">
      <c r="A585" s="93" t="s">
        <v>239</v>
      </c>
      <c r="B585" s="93" t="s">
        <v>239</v>
      </c>
      <c r="C585" s="93" t="s">
        <v>239</v>
      </c>
      <c r="D585" s="93" t="s">
        <v>239</v>
      </c>
      <c r="E585" s="93" t="s">
        <v>239</v>
      </c>
      <c r="F585" s="93" t="s">
        <v>239</v>
      </c>
      <c r="G585" s="93"/>
      <c r="H585" s="93" t="s">
        <v>239</v>
      </c>
      <c r="I585" s="93" t="s">
        <v>239</v>
      </c>
      <c r="J585" s="93" t="s">
        <v>239</v>
      </c>
      <c r="K585" s="93"/>
      <c r="L585" s="93"/>
      <c r="M585" s="93"/>
      <c r="N585" s="187" t="s">
        <v>239</v>
      </c>
      <c r="O585" s="179">
        <v>583</v>
      </c>
      <c r="P585" s="180" t="s">
        <v>239</v>
      </c>
      <c r="AL585" s="179">
        <v>560</v>
      </c>
      <c r="AM585" s="180">
        <v>0</v>
      </c>
      <c r="AN585" s="179" t="s">
        <v>239</v>
      </c>
      <c r="AO585" s="179">
        <v>560</v>
      </c>
    </row>
    <row r="586" spans="1:41" x14ac:dyDescent="0.2">
      <c r="A586" s="93" t="s">
        <v>239</v>
      </c>
      <c r="B586" s="93" t="s">
        <v>239</v>
      </c>
      <c r="C586" s="93" t="s">
        <v>239</v>
      </c>
      <c r="D586" s="93" t="s">
        <v>239</v>
      </c>
      <c r="E586" s="93" t="s">
        <v>239</v>
      </c>
      <c r="F586" s="93" t="s">
        <v>239</v>
      </c>
      <c r="G586" s="93"/>
      <c r="H586" s="93" t="s">
        <v>239</v>
      </c>
      <c r="I586" s="93" t="s">
        <v>239</v>
      </c>
      <c r="J586" s="93" t="s">
        <v>239</v>
      </c>
      <c r="K586" s="93"/>
      <c r="L586" s="93"/>
      <c r="M586" s="93"/>
      <c r="N586" s="187" t="s">
        <v>239</v>
      </c>
      <c r="O586" s="179">
        <v>584</v>
      </c>
      <c r="P586" s="180" t="s">
        <v>239</v>
      </c>
      <c r="AL586" s="179">
        <v>561</v>
      </c>
      <c r="AM586" s="180">
        <v>0</v>
      </c>
      <c r="AN586" s="179" t="s">
        <v>239</v>
      </c>
      <c r="AO586" s="179">
        <v>561</v>
      </c>
    </row>
    <row r="587" spans="1:41" x14ac:dyDescent="0.2">
      <c r="A587" s="93" t="s">
        <v>239</v>
      </c>
      <c r="B587" s="93" t="s">
        <v>239</v>
      </c>
      <c r="C587" s="93" t="s">
        <v>239</v>
      </c>
      <c r="D587" s="93" t="s">
        <v>239</v>
      </c>
      <c r="E587" s="93" t="s">
        <v>239</v>
      </c>
      <c r="F587" s="93" t="s">
        <v>239</v>
      </c>
      <c r="G587" s="93"/>
      <c r="H587" s="93" t="s">
        <v>239</v>
      </c>
      <c r="I587" s="93" t="s">
        <v>239</v>
      </c>
      <c r="J587" s="93" t="s">
        <v>239</v>
      </c>
      <c r="K587" s="93"/>
      <c r="L587" s="93"/>
      <c r="M587" s="93"/>
      <c r="N587" s="187" t="s">
        <v>239</v>
      </c>
      <c r="O587" s="179">
        <v>585</v>
      </c>
      <c r="P587" s="180" t="s">
        <v>239</v>
      </c>
      <c r="AL587" s="180">
        <v>562</v>
      </c>
      <c r="AM587" s="180">
        <v>0</v>
      </c>
      <c r="AN587" s="179" t="s">
        <v>239</v>
      </c>
      <c r="AO587" s="180">
        <v>562</v>
      </c>
    </row>
    <row r="588" spans="1:41" x14ac:dyDescent="0.2">
      <c r="A588" s="93" t="s">
        <v>239</v>
      </c>
      <c r="B588" s="93" t="s">
        <v>239</v>
      </c>
      <c r="C588" s="93" t="s">
        <v>239</v>
      </c>
      <c r="D588" s="93" t="s">
        <v>239</v>
      </c>
      <c r="E588" s="93" t="s">
        <v>239</v>
      </c>
      <c r="F588" s="93" t="s">
        <v>239</v>
      </c>
      <c r="G588" s="93"/>
      <c r="H588" s="93" t="s">
        <v>239</v>
      </c>
      <c r="I588" s="93" t="s">
        <v>239</v>
      </c>
      <c r="J588" s="93" t="s">
        <v>239</v>
      </c>
      <c r="K588" s="93"/>
      <c r="L588" s="93"/>
      <c r="M588" s="93"/>
      <c r="N588" s="187" t="s">
        <v>239</v>
      </c>
      <c r="O588" s="179">
        <v>586</v>
      </c>
      <c r="P588" s="180" t="s">
        <v>239</v>
      </c>
      <c r="AL588" s="179">
        <v>563</v>
      </c>
      <c r="AM588" s="180">
        <v>0</v>
      </c>
      <c r="AN588" s="179" t="s">
        <v>239</v>
      </c>
      <c r="AO588" s="179">
        <v>563</v>
      </c>
    </row>
    <row r="589" spans="1:41" x14ac:dyDescent="0.2">
      <c r="A589" s="93" t="s">
        <v>239</v>
      </c>
      <c r="B589" s="93" t="s">
        <v>239</v>
      </c>
      <c r="C589" s="93" t="s">
        <v>239</v>
      </c>
      <c r="D589" s="93" t="s">
        <v>239</v>
      </c>
      <c r="E589" s="93" t="s">
        <v>239</v>
      </c>
      <c r="F589" s="93" t="s">
        <v>239</v>
      </c>
      <c r="G589" s="93"/>
      <c r="H589" s="93" t="s">
        <v>239</v>
      </c>
      <c r="I589" s="93" t="s">
        <v>239</v>
      </c>
      <c r="J589" s="93" t="s">
        <v>239</v>
      </c>
      <c r="K589" s="93"/>
      <c r="L589" s="93"/>
      <c r="M589" s="93"/>
      <c r="N589" s="187" t="s">
        <v>239</v>
      </c>
      <c r="O589" s="179">
        <v>587</v>
      </c>
      <c r="P589" s="180" t="s">
        <v>239</v>
      </c>
      <c r="AL589" s="179">
        <v>564</v>
      </c>
      <c r="AM589" s="180">
        <v>0</v>
      </c>
      <c r="AN589" s="179" t="s">
        <v>239</v>
      </c>
      <c r="AO589" s="179">
        <v>564</v>
      </c>
    </row>
    <row r="590" spans="1:41" x14ac:dyDescent="0.2">
      <c r="A590" s="93" t="s">
        <v>239</v>
      </c>
      <c r="B590" s="93" t="s">
        <v>239</v>
      </c>
      <c r="C590" s="93" t="s">
        <v>239</v>
      </c>
      <c r="D590" s="93" t="s">
        <v>239</v>
      </c>
      <c r="E590" s="93" t="s">
        <v>239</v>
      </c>
      <c r="F590" s="93" t="s">
        <v>239</v>
      </c>
      <c r="G590" s="93"/>
      <c r="H590" s="93" t="s">
        <v>239</v>
      </c>
      <c r="I590" s="93" t="s">
        <v>239</v>
      </c>
      <c r="J590" s="93" t="s">
        <v>239</v>
      </c>
      <c r="K590" s="93"/>
      <c r="L590" s="93"/>
      <c r="M590" s="93"/>
      <c r="N590" s="187" t="s">
        <v>239</v>
      </c>
      <c r="O590" s="179">
        <v>588</v>
      </c>
      <c r="P590" s="180" t="s">
        <v>239</v>
      </c>
      <c r="AL590" s="180">
        <v>565</v>
      </c>
      <c r="AM590" s="180">
        <v>0</v>
      </c>
      <c r="AN590" s="179" t="s">
        <v>239</v>
      </c>
      <c r="AO590" s="180">
        <v>565</v>
      </c>
    </row>
    <row r="591" spans="1:41" x14ac:dyDescent="0.2">
      <c r="A591" s="93" t="s">
        <v>239</v>
      </c>
      <c r="B591" s="93" t="s">
        <v>239</v>
      </c>
      <c r="C591" s="93" t="s">
        <v>239</v>
      </c>
      <c r="D591" s="93" t="s">
        <v>239</v>
      </c>
      <c r="E591" s="93" t="s">
        <v>239</v>
      </c>
      <c r="F591" s="93" t="s">
        <v>239</v>
      </c>
      <c r="G591" s="93"/>
      <c r="H591" s="93" t="s">
        <v>239</v>
      </c>
      <c r="I591" s="93" t="s">
        <v>239</v>
      </c>
      <c r="J591" s="93" t="s">
        <v>239</v>
      </c>
      <c r="K591" s="93"/>
      <c r="L591" s="93"/>
      <c r="M591" s="93"/>
      <c r="N591" s="187" t="s">
        <v>239</v>
      </c>
      <c r="O591" s="179">
        <v>589</v>
      </c>
      <c r="P591" s="180" t="s">
        <v>239</v>
      </c>
      <c r="AL591" s="179">
        <v>566</v>
      </c>
      <c r="AM591" s="180">
        <v>0</v>
      </c>
      <c r="AN591" s="179" t="s">
        <v>239</v>
      </c>
      <c r="AO591" s="179">
        <v>566</v>
      </c>
    </row>
    <row r="592" spans="1:41" x14ac:dyDescent="0.2">
      <c r="A592" s="93" t="s">
        <v>239</v>
      </c>
      <c r="B592" s="93" t="s">
        <v>239</v>
      </c>
      <c r="C592" s="93" t="s">
        <v>239</v>
      </c>
      <c r="D592" s="93" t="s">
        <v>239</v>
      </c>
      <c r="E592" s="93" t="s">
        <v>239</v>
      </c>
      <c r="F592" s="93" t="s">
        <v>239</v>
      </c>
      <c r="G592" s="93"/>
      <c r="H592" s="93" t="s">
        <v>239</v>
      </c>
      <c r="I592" s="93" t="s">
        <v>239</v>
      </c>
      <c r="J592" s="93" t="s">
        <v>239</v>
      </c>
      <c r="K592" s="93"/>
      <c r="L592" s="93"/>
      <c r="M592" s="93"/>
      <c r="N592" s="187" t="s">
        <v>239</v>
      </c>
      <c r="O592" s="179">
        <v>590</v>
      </c>
      <c r="P592" s="180" t="s">
        <v>239</v>
      </c>
      <c r="AL592" s="179">
        <v>567</v>
      </c>
      <c r="AM592" s="180">
        <v>0</v>
      </c>
      <c r="AN592" s="179" t="s">
        <v>239</v>
      </c>
      <c r="AO592" s="179">
        <v>567</v>
      </c>
    </row>
    <row r="593" spans="1:41" x14ac:dyDescent="0.2">
      <c r="A593" s="93" t="s">
        <v>239</v>
      </c>
      <c r="B593" s="93" t="s">
        <v>239</v>
      </c>
      <c r="C593" s="93" t="s">
        <v>239</v>
      </c>
      <c r="D593" s="93" t="s">
        <v>239</v>
      </c>
      <c r="E593" s="93" t="s">
        <v>239</v>
      </c>
      <c r="F593" s="93" t="s">
        <v>239</v>
      </c>
      <c r="G593" s="93"/>
      <c r="H593" s="93" t="s">
        <v>239</v>
      </c>
      <c r="I593" s="93" t="s">
        <v>239</v>
      </c>
      <c r="J593" s="93" t="s">
        <v>239</v>
      </c>
      <c r="K593" s="93"/>
      <c r="L593" s="93"/>
      <c r="M593" s="93"/>
      <c r="N593" s="187" t="s">
        <v>239</v>
      </c>
      <c r="O593" s="179">
        <v>591</v>
      </c>
      <c r="P593" s="180" t="s">
        <v>239</v>
      </c>
      <c r="AL593" s="180">
        <v>568</v>
      </c>
      <c r="AM593" s="180">
        <v>0</v>
      </c>
      <c r="AN593" s="179" t="s">
        <v>239</v>
      </c>
      <c r="AO593" s="180">
        <v>568</v>
      </c>
    </row>
    <row r="594" spans="1:41" x14ac:dyDescent="0.2">
      <c r="A594" s="93" t="s">
        <v>239</v>
      </c>
      <c r="B594" s="93" t="s">
        <v>239</v>
      </c>
      <c r="C594" s="93" t="s">
        <v>239</v>
      </c>
      <c r="D594" s="93" t="s">
        <v>239</v>
      </c>
      <c r="E594" s="93" t="s">
        <v>239</v>
      </c>
      <c r="F594" s="93" t="s">
        <v>239</v>
      </c>
      <c r="G594" s="93"/>
      <c r="H594" s="93" t="s">
        <v>239</v>
      </c>
      <c r="I594" s="93" t="s">
        <v>239</v>
      </c>
      <c r="J594" s="93" t="s">
        <v>239</v>
      </c>
      <c r="K594" s="93"/>
      <c r="L594" s="93"/>
      <c r="M594" s="93"/>
      <c r="N594" s="187" t="s">
        <v>239</v>
      </c>
      <c r="O594" s="179">
        <v>592</v>
      </c>
      <c r="P594" s="180" t="s">
        <v>239</v>
      </c>
      <c r="AL594" s="179">
        <v>569</v>
      </c>
      <c r="AM594" s="180">
        <v>0</v>
      </c>
      <c r="AN594" s="179" t="s">
        <v>239</v>
      </c>
      <c r="AO594" s="179">
        <v>569</v>
      </c>
    </row>
    <row r="595" spans="1:41" x14ac:dyDescent="0.2">
      <c r="A595" s="93" t="s">
        <v>239</v>
      </c>
      <c r="B595" s="93" t="s">
        <v>239</v>
      </c>
      <c r="C595" s="93" t="s">
        <v>239</v>
      </c>
      <c r="D595" s="93" t="s">
        <v>239</v>
      </c>
      <c r="E595" s="93" t="s">
        <v>239</v>
      </c>
      <c r="F595" s="93" t="s">
        <v>239</v>
      </c>
      <c r="G595" s="93"/>
      <c r="H595" s="93" t="s">
        <v>239</v>
      </c>
      <c r="I595" s="93" t="s">
        <v>239</v>
      </c>
      <c r="J595" s="93" t="s">
        <v>239</v>
      </c>
      <c r="K595" s="93"/>
      <c r="L595" s="93"/>
      <c r="M595" s="93"/>
      <c r="N595" s="187" t="s">
        <v>239</v>
      </c>
      <c r="O595" s="179">
        <v>593</v>
      </c>
      <c r="P595" s="180" t="s">
        <v>239</v>
      </c>
      <c r="AL595" s="179">
        <v>570</v>
      </c>
      <c r="AM595" s="180">
        <v>0</v>
      </c>
      <c r="AN595" s="179" t="s">
        <v>239</v>
      </c>
      <c r="AO595" s="179">
        <v>570</v>
      </c>
    </row>
    <row r="596" spans="1:41" x14ac:dyDescent="0.2">
      <c r="A596" s="93" t="s">
        <v>239</v>
      </c>
      <c r="B596" s="93" t="s">
        <v>239</v>
      </c>
      <c r="C596" s="93" t="s">
        <v>239</v>
      </c>
      <c r="D596" s="93" t="s">
        <v>239</v>
      </c>
      <c r="E596" s="93" t="s">
        <v>239</v>
      </c>
      <c r="F596" s="93" t="s">
        <v>239</v>
      </c>
      <c r="G596" s="93"/>
      <c r="H596" s="93" t="s">
        <v>239</v>
      </c>
      <c r="I596" s="93" t="s">
        <v>239</v>
      </c>
      <c r="J596" s="93" t="s">
        <v>239</v>
      </c>
      <c r="K596" s="93"/>
      <c r="L596" s="93"/>
      <c r="M596" s="93"/>
      <c r="N596" s="187" t="s">
        <v>239</v>
      </c>
      <c r="O596" s="179">
        <v>594</v>
      </c>
      <c r="P596" s="180" t="s">
        <v>239</v>
      </c>
      <c r="AL596" s="180">
        <v>571</v>
      </c>
      <c r="AM596" s="180">
        <v>0</v>
      </c>
      <c r="AN596" s="179" t="s">
        <v>239</v>
      </c>
      <c r="AO596" s="180">
        <v>571</v>
      </c>
    </row>
    <row r="597" spans="1:41" x14ac:dyDescent="0.2">
      <c r="A597" s="93" t="s">
        <v>239</v>
      </c>
      <c r="B597" s="93" t="s">
        <v>239</v>
      </c>
      <c r="C597" s="93" t="s">
        <v>239</v>
      </c>
      <c r="D597" s="93" t="s">
        <v>239</v>
      </c>
      <c r="E597" s="93" t="s">
        <v>239</v>
      </c>
      <c r="F597" s="93" t="s">
        <v>239</v>
      </c>
      <c r="G597" s="93"/>
      <c r="H597" s="93" t="s">
        <v>239</v>
      </c>
      <c r="I597" s="93" t="s">
        <v>239</v>
      </c>
      <c r="J597" s="93" t="s">
        <v>239</v>
      </c>
      <c r="K597" s="93"/>
      <c r="L597" s="93"/>
      <c r="M597" s="93"/>
      <c r="N597" s="187" t="s">
        <v>239</v>
      </c>
      <c r="O597" s="179">
        <v>595</v>
      </c>
      <c r="P597" s="180" t="s">
        <v>239</v>
      </c>
      <c r="AL597" s="179">
        <v>572</v>
      </c>
      <c r="AM597" s="180">
        <v>0</v>
      </c>
      <c r="AN597" s="179" t="s">
        <v>239</v>
      </c>
      <c r="AO597" s="179">
        <v>572</v>
      </c>
    </row>
    <row r="598" spans="1:41" x14ac:dyDescent="0.2">
      <c r="A598" s="93" t="s">
        <v>239</v>
      </c>
      <c r="B598" s="93" t="s">
        <v>239</v>
      </c>
      <c r="C598" s="93" t="s">
        <v>239</v>
      </c>
      <c r="D598" s="93" t="s">
        <v>239</v>
      </c>
      <c r="E598" s="93" t="s">
        <v>239</v>
      </c>
      <c r="F598" s="93" t="s">
        <v>239</v>
      </c>
      <c r="G598" s="93"/>
      <c r="H598" s="93" t="s">
        <v>239</v>
      </c>
      <c r="I598" s="93" t="s">
        <v>239</v>
      </c>
      <c r="J598" s="93" t="s">
        <v>239</v>
      </c>
      <c r="K598" s="93"/>
      <c r="L598" s="93"/>
      <c r="M598" s="93"/>
      <c r="N598" s="187" t="s">
        <v>239</v>
      </c>
      <c r="O598" s="179">
        <v>596</v>
      </c>
      <c r="P598" s="180" t="s">
        <v>239</v>
      </c>
      <c r="AL598" s="179">
        <v>573</v>
      </c>
      <c r="AM598" s="180">
        <v>0</v>
      </c>
      <c r="AN598" s="179" t="s">
        <v>239</v>
      </c>
      <c r="AO598" s="179">
        <v>573</v>
      </c>
    </row>
    <row r="599" spans="1:41" x14ac:dyDescent="0.2">
      <c r="A599" s="93" t="s">
        <v>239</v>
      </c>
      <c r="B599" s="93" t="s">
        <v>239</v>
      </c>
      <c r="C599" s="93" t="s">
        <v>239</v>
      </c>
      <c r="D599" s="93" t="s">
        <v>239</v>
      </c>
      <c r="E599" s="93" t="s">
        <v>239</v>
      </c>
      <c r="F599" s="93" t="s">
        <v>239</v>
      </c>
      <c r="G599" s="93"/>
      <c r="H599" s="93" t="s">
        <v>239</v>
      </c>
      <c r="I599" s="93" t="s">
        <v>239</v>
      </c>
      <c r="J599" s="93" t="s">
        <v>239</v>
      </c>
      <c r="K599" s="93"/>
      <c r="L599" s="93"/>
      <c r="M599" s="93"/>
      <c r="N599" s="187" t="s">
        <v>239</v>
      </c>
      <c r="O599" s="179">
        <v>597</v>
      </c>
      <c r="P599" s="180" t="s">
        <v>239</v>
      </c>
      <c r="AL599" s="180">
        <v>574</v>
      </c>
      <c r="AM599" s="180">
        <v>0</v>
      </c>
      <c r="AN599" s="179" t="s">
        <v>239</v>
      </c>
      <c r="AO599" s="180">
        <v>574</v>
      </c>
    </row>
    <row r="600" spans="1:41" x14ac:dyDescent="0.2">
      <c r="AL600" s="179">
        <v>575</v>
      </c>
      <c r="AM600" s="180">
        <v>0</v>
      </c>
      <c r="AN600" s="179" t="s">
        <v>239</v>
      </c>
      <c r="AO600" s="179">
        <v>575</v>
      </c>
    </row>
    <row r="601" spans="1:41" x14ac:dyDescent="0.2">
      <c r="AL601" s="179">
        <v>576</v>
      </c>
      <c r="AM601" s="180">
        <v>0</v>
      </c>
      <c r="AN601" s="179" t="s">
        <v>239</v>
      </c>
      <c r="AO601" s="179">
        <v>576</v>
      </c>
    </row>
    <row r="602" spans="1:41" x14ac:dyDescent="0.2">
      <c r="AL602" s="180">
        <v>577</v>
      </c>
      <c r="AM602" s="180">
        <v>0</v>
      </c>
      <c r="AN602" s="179" t="s">
        <v>239</v>
      </c>
      <c r="AO602" s="180">
        <v>577</v>
      </c>
    </row>
    <row r="603" spans="1:41" x14ac:dyDescent="0.2">
      <c r="AL603" s="179">
        <v>578</v>
      </c>
      <c r="AM603" s="180">
        <v>0</v>
      </c>
      <c r="AN603" s="179" t="s">
        <v>239</v>
      </c>
      <c r="AO603" s="179">
        <v>578</v>
      </c>
    </row>
    <row r="604" spans="1:41" x14ac:dyDescent="0.2">
      <c r="AL604" s="179">
        <v>579</v>
      </c>
      <c r="AM604" s="180">
        <v>0</v>
      </c>
      <c r="AN604" s="179" t="s">
        <v>239</v>
      </c>
      <c r="AO604" s="179">
        <v>579</v>
      </c>
    </row>
    <row r="605" spans="1:41" x14ac:dyDescent="0.2">
      <c r="AL605" s="180">
        <v>580</v>
      </c>
      <c r="AM605" s="180">
        <v>0</v>
      </c>
      <c r="AN605" s="179" t="s">
        <v>239</v>
      </c>
      <c r="AO605" s="180">
        <v>580</v>
      </c>
    </row>
    <row r="606" spans="1:41" x14ac:dyDescent="0.2">
      <c r="AL606" s="179">
        <v>581</v>
      </c>
      <c r="AM606" s="180">
        <v>0</v>
      </c>
      <c r="AN606" s="179" t="s">
        <v>239</v>
      </c>
      <c r="AO606" s="179">
        <v>581</v>
      </c>
    </row>
    <row r="607" spans="1:41" x14ac:dyDescent="0.2">
      <c r="AL607" s="179">
        <v>582</v>
      </c>
      <c r="AM607" s="180">
        <v>0</v>
      </c>
      <c r="AN607" s="179" t="s">
        <v>239</v>
      </c>
      <c r="AO607" s="179">
        <v>582</v>
      </c>
    </row>
    <row r="608" spans="1:41" x14ac:dyDescent="0.2">
      <c r="AL608" s="180">
        <v>583</v>
      </c>
      <c r="AM608" s="180">
        <v>0</v>
      </c>
      <c r="AN608" s="179" t="s">
        <v>239</v>
      </c>
      <c r="AO608" s="180">
        <v>583</v>
      </c>
    </row>
    <row r="609" spans="38:41" x14ac:dyDescent="0.2">
      <c r="AL609" s="179">
        <v>584</v>
      </c>
      <c r="AM609" s="180">
        <v>0</v>
      </c>
      <c r="AN609" s="179" t="s">
        <v>239</v>
      </c>
      <c r="AO609" s="179">
        <v>584</v>
      </c>
    </row>
    <row r="610" spans="38:41" x14ac:dyDescent="0.2">
      <c r="AL610" s="179">
        <v>585</v>
      </c>
      <c r="AM610" s="180">
        <v>0</v>
      </c>
      <c r="AN610" s="179" t="s">
        <v>239</v>
      </c>
      <c r="AO610" s="179">
        <v>585</v>
      </c>
    </row>
    <row r="611" spans="38:41" x14ac:dyDescent="0.2">
      <c r="AL611" s="180">
        <v>586</v>
      </c>
      <c r="AM611" s="180">
        <v>0</v>
      </c>
      <c r="AN611" s="179" t="s">
        <v>239</v>
      </c>
      <c r="AO611" s="180">
        <v>586</v>
      </c>
    </row>
    <row r="612" spans="38:41" x14ac:dyDescent="0.2">
      <c r="AL612" s="179">
        <v>587</v>
      </c>
      <c r="AM612" s="180">
        <v>0</v>
      </c>
      <c r="AN612" s="179" t="s">
        <v>239</v>
      </c>
      <c r="AO612" s="179">
        <v>587</v>
      </c>
    </row>
    <row r="613" spans="38:41" x14ac:dyDescent="0.2">
      <c r="AL613" s="179">
        <v>588</v>
      </c>
      <c r="AM613" s="180">
        <v>0</v>
      </c>
      <c r="AN613" s="179" t="s">
        <v>239</v>
      </c>
      <c r="AO613" s="179">
        <v>588</v>
      </c>
    </row>
    <row r="614" spans="38:41" x14ac:dyDescent="0.2">
      <c r="AL614" s="180">
        <v>589</v>
      </c>
      <c r="AM614" s="180">
        <v>0</v>
      </c>
      <c r="AN614" s="179" t="s">
        <v>239</v>
      </c>
      <c r="AO614" s="180">
        <v>589</v>
      </c>
    </row>
    <row r="615" spans="38:41" x14ac:dyDescent="0.2">
      <c r="AL615" s="179">
        <v>590</v>
      </c>
      <c r="AM615" s="180">
        <v>0</v>
      </c>
      <c r="AN615" s="179" t="s">
        <v>239</v>
      </c>
      <c r="AO615" s="179">
        <v>590</v>
      </c>
    </row>
    <row r="616" spans="38:41" x14ac:dyDescent="0.2">
      <c r="AL616" s="179">
        <v>591</v>
      </c>
      <c r="AM616" s="180">
        <v>0</v>
      </c>
      <c r="AN616" s="179" t="s">
        <v>239</v>
      </c>
      <c r="AO616" s="179">
        <v>591</v>
      </c>
    </row>
    <row r="617" spans="38:41" x14ac:dyDescent="0.2">
      <c r="AL617" s="180">
        <v>592</v>
      </c>
      <c r="AM617" s="180">
        <v>0</v>
      </c>
      <c r="AN617" s="179" t="s">
        <v>239</v>
      </c>
      <c r="AO617" s="180">
        <v>592</v>
      </c>
    </row>
    <row r="618" spans="38:41" x14ac:dyDescent="0.2">
      <c r="AL618" s="179">
        <v>593</v>
      </c>
      <c r="AM618" s="180">
        <v>0</v>
      </c>
      <c r="AN618" s="179" t="s">
        <v>239</v>
      </c>
      <c r="AO618" s="179">
        <v>593</v>
      </c>
    </row>
    <row r="619" spans="38:41" x14ac:dyDescent="0.2">
      <c r="AL619" s="179">
        <v>594</v>
      </c>
      <c r="AM619" s="180">
        <v>0</v>
      </c>
      <c r="AN619" s="179" t="s">
        <v>239</v>
      </c>
      <c r="AO619" s="179">
        <v>594</v>
      </c>
    </row>
    <row r="620" spans="38:41" x14ac:dyDescent="0.2">
      <c r="AL620" s="180">
        <v>595</v>
      </c>
      <c r="AM620" s="180">
        <v>0</v>
      </c>
      <c r="AN620" s="179" t="s">
        <v>239</v>
      </c>
      <c r="AO620" s="180">
        <v>595</v>
      </c>
    </row>
    <row r="621" spans="38:41" x14ac:dyDescent="0.2">
      <c r="AL621" s="179">
        <v>596</v>
      </c>
      <c r="AM621" s="180">
        <v>0</v>
      </c>
      <c r="AN621" s="179" t="s">
        <v>239</v>
      </c>
      <c r="AO621" s="179">
        <v>596</v>
      </c>
    </row>
    <row r="622" spans="38:41" x14ac:dyDescent="0.2">
      <c r="AL622" s="179">
        <v>597</v>
      </c>
      <c r="AM622" s="180">
        <v>0</v>
      </c>
      <c r="AN622" s="179" t="s">
        <v>239</v>
      </c>
      <c r="AO622" s="179">
        <v>597</v>
      </c>
    </row>
    <row r="623" spans="38:41" x14ac:dyDescent="0.2">
      <c r="AL623" s="180">
        <v>598</v>
      </c>
      <c r="AM623" s="180">
        <v>0</v>
      </c>
      <c r="AN623" s="179" t="s">
        <v>239</v>
      </c>
      <c r="AO623" s="180">
        <v>598</v>
      </c>
    </row>
  </sheetData>
  <conditionalFormatting sqref="A2:N599">
    <cfRule type="expression" dxfId="1" priority="1">
      <formula>$P2=""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52"/>
  <sheetViews>
    <sheetView workbookViewId="0"/>
  </sheetViews>
  <sheetFormatPr baseColWidth="10" defaultColWidth="11.42578125" defaultRowHeight="12" x14ac:dyDescent="0.2"/>
  <cols>
    <col min="1" max="1" width="8" style="324" customWidth="1"/>
    <col min="2" max="2" width="36.85546875" style="324" bestFit="1" customWidth="1"/>
    <col min="3" max="3" width="8.42578125" style="324" bestFit="1" customWidth="1"/>
    <col min="4" max="4" width="27.5703125" style="324" bestFit="1" customWidth="1"/>
    <col min="5" max="5" width="3.5703125" style="324" bestFit="1" customWidth="1"/>
    <col min="6" max="6" width="16.7109375" style="324" bestFit="1" customWidth="1"/>
    <col min="7" max="7" width="5" style="324" bestFit="1" customWidth="1"/>
    <col min="8" max="8" width="39" style="324" bestFit="1" customWidth="1"/>
    <col min="9" max="9" width="5.7109375" style="324" bestFit="1" customWidth="1"/>
    <col min="10" max="10" width="39" style="324" bestFit="1" customWidth="1"/>
    <col min="11" max="11" width="8.28515625" style="324" bestFit="1" customWidth="1"/>
    <col min="12" max="12" width="39" style="324" bestFit="1" customWidth="1"/>
    <col min="13" max="16384" width="11.42578125" style="324"/>
  </cols>
  <sheetData>
    <row r="1" spans="1:12" x14ac:dyDescent="0.2">
      <c r="A1" s="324" t="s">
        <v>241</v>
      </c>
    </row>
    <row r="4" spans="1:12" x14ac:dyDescent="0.2">
      <c r="A4" s="324" t="s">
        <v>242</v>
      </c>
      <c r="B4" s="324" t="s">
        <v>243</v>
      </c>
      <c r="C4" s="324" t="s">
        <v>244</v>
      </c>
      <c r="D4" s="324" t="s">
        <v>245</v>
      </c>
      <c r="E4" s="324" t="s">
        <v>246</v>
      </c>
      <c r="F4" s="324" t="s">
        <v>247</v>
      </c>
      <c r="G4" s="324" t="s">
        <v>248</v>
      </c>
      <c r="H4" s="324" t="s">
        <v>249</v>
      </c>
      <c r="I4" s="324" t="s">
        <v>250</v>
      </c>
      <c r="J4" s="324" t="s">
        <v>251</v>
      </c>
      <c r="K4" s="324" t="s">
        <v>252</v>
      </c>
      <c r="L4" s="324" t="s">
        <v>253</v>
      </c>
    </row>
    <row r="5" spans="1:12" x14ac:dyDescent="0.2">
      <c r="A5" s="324">
        <v>6000100</v>
      </c>
      <c r="B5" s="324" t="s">
        <v>254</v>
      </c>
      <c r="C5" s="324" t="s">
        <v>255</v>
      </c>
      <c r="D5" s="324" t="s">
        <v>256</v>
      </c>
      <c r="E5" s="324" t="s">
        <v>257</v>
      </c>
      <c r="F5" s="324" t="s">
        <v>258</v>
      </c>
      <c r="G5" s="324" t="s">
        <v>259</v>
      </c>
      <c r="H5" s="324" t="s">
        <v>260</v>
      </c>
      <c r="I5" s="324" t="s">
        <v>261</v>
      </c>
      <c r="J5" s="324" t="s">
        <v>260</v>
      </c>
      <c r="K5" s="324" t="s">
        <v>262</v>
      </c>
      <c r="L5" s="324" t="s">
        <v>260</v>
      </c>
    </row>
    <row r="6" spans="1:12" x14ac:dyDescent="0.2">
      <c r="A6" s="324">
        <v>6000101</v>
      </c>
      <c r="B6" s="324" t="s">
        <v>263</v>
      </c>
      <c r="C6" s="324" t="s">
        <v>255</v>
      </c>
      <c r="D6" s="324" t="s">
        <v>256</v>
      </c>
      <c r="E6" s="324" t="s">
        <v>257</v>
      </c>
      <c r="F6" s="324" t="s">
        <v>258</v>
      </c>
      <c r="G6" s="324" t="s">
        <v>259</v>
      </c>
      <c r="H6" s="324" t="s">
        <v>260</v>
      </c>
      <c r="I6" s="324" t="s">
        <v>261</v>
      </c>
      <c r="J6" s="324" t="s">
        <v>260</v>
      </c>
      <c r="K6" s="324" t="s">
        <v>262</v>
      </c>
      <c r="L6" s="324" t="s">
        <v>260</v>
      </c>
    </row>
    <row r="7" spans="1:12" x14ac:dyDescent="0.2">
      <c r="A7" s="324">
        <v>6000102</v>
      </c>
      <c r="B7" s="324" t="s">
        <v>264</v>
      </c>
      <c r="C7" s="324" t="s">
        <v>255</v>
      </c>
      <c r="D7" s="324" t="s">
        <v>256</v>
      </c>
      <c r="E7" s="324" t="s">
        <v>257</v>
      </c>
      <c r="F7" s="324" t="s">
        <v>258</v>
      </c>
      <c r="G7" s="324" t="s">
        <v>259</v>
      </c>
      <c r="H7" s="324" t="s">
        <v>260</v>
      </c>
      <c r="I7" s="324" t="s">
        <v>261</v>
      </c>
      <c r="J7" s="324" t="s">
        <v>260</v>
      </c>
      <c r="K7" s="324" t="s">
        <v>262</v>
      </c>
      <c r="L7" s="324" t="s">
        <v>260</v>
      </c>
    </row>
    <row r="8" spans="1:12" x14ac:dyDescent="0.2">
      <c r="A8" s="324">
        <v>6000103</v>
      </c>
      <c r="B8" s="324" t="s">
        <v>265</v>
      </c>
      <c r="C8" s="324" t="s">
        <v>255</v>
      </c>
      <c r="D8" s="324" t="s">
        <v>256</v>
      </c>
      <c r="E8" s="324" t="s">
        <v>257</v>
      </c>
      <c r="F8" s="324" t="s">
        <v>258</v>
      </c>
      <c r="G8" s="324" t="s">
        <v>266</v>
      </c>
      <c r="H8" s="324" t="s">
        <v>267</v>
      </c>
      <c r="I8" s="324" t="s">
        <v>268</v>
      </c>
      <c r="J8" s="324" t="s">
        <v>267</v>
      </c>
      <c r="K8" s="324" t="s">
        <v>269</v>
      </c>
      <c r="L8" s="324" t="s">
        <v>267</v>
      </c>
    </row>
    <row r="9" spans="1:12" x14ac:dyDescent="0.2">
      <c r="A9" s="324">
        <v>6000104</v>
      </c>
      <c r="B9" s="324" t="s">
        <v>270</v>
      </c>
      <c r="C9" s="324" t="s">
        <v>255</v>
      </c>
      <c r="D9" s="324" t="s">
        <v>256</v>
      </c>
      <c r="E9" s="324" t="s">
        <v>257</v>
      </c>
      <c r="F9" s="324" t="s">
        <v>258</v>
      </c>
      <c r="G9" s="324" t="s">
        <v>266</v>
      </c>
      <c r="H9" s="324" t="s">
        <v>267</v>
      </c>
      <c r="I9" s="324" t="s">
        <v>268</v>
      </c>
      <c r="J9" s="324" t="s">
        <v>267</v>
      </c>
      <c r="K9" s="324" t="s">
        <v>269</v>
      </c>
      <c r="L9" s="324" t="s">
        <v>267</v>
      </c>
    </row>
    <row r="10" spans="1:12" x14ac:dyDescent="0.2">
      <c r="A10" s="324">
        <v>6000105</v>
      </c>
      <c r="B10" s="324" t="s">
        <v>271</v>
      </c>
      <c r="C10" s="324" t="s">
        <v>255</v>
      </c>
      <c r="D10" s="324" t="s">
        <v>256</v>
      </c>
      <c r="E10" s="324" t="s">
        <v>257</v>
      </c>
      <c r="F10" s="324" t="s">
        <v>258</v>
      </c>
      <c r="G10" s="324" t="s">
        <v>272</v>
      </c>
      <c r="H10" s="324" t="s">
        <v>273</v>
      </c>
      <c r="I10" s="324" t="s">
        <v>274</v>
      </c>
      <c r="J10" s="324" t="s">
        <v>273</v>
      </c>
      <c r="K10" s="324" t="s">
        <v>275</v>
      </c>
      <c r="L10" s="324" t="s">
        <v>273</v>
      </c>
    </row>
    <row r="11" spans="1:12" x14ac:dyDescent="0.2">
      <c r="A11" s="324">
        <v>6000106</v>
      </c>
      <c r="B11" s="324" t="s">
        <v>276</v>
      </c>
      <c r="C11" s="324" t="s">
        <v>255</v>
      </c>
      <c r="D11" s="324" t="s">
        <v>256</v>
      </c>
      <c r="E11" s="324" t="s">
        <v>257</v>
      </c>
      <c r="F11" s="324" t="s">
        <v>258</v>
      </c>
      <c r="G11" s="324" t="s">
        <v>272</v>
      </c>
      <c r="H11" s="324" t="s">
        <v>273</v>
      </c>
      <c r="I11" s="324" t="s">
        <v>274</v>
      </c>
      <c r="J11" s="324" t="s">
        <v>273</v>
      </c>
      <c r="K11" s="324" t="s">
        <v>275</v>
      </c>
      <c r="L11" s="324" t="s">
        <v>273</v>
      </c>
    </row>
    <row r="12" spans="1:12" x14ac:dyDescent="0.2">
      <c r="A12" s="324">
        <v>6000107</v>
      </c>
      <c r="B12" s="324" t="s">
        <v>277</v>
      </c>
      <c r="C12" s="324" t="s">
        <v>255</v>
      </c>
      <c r="D12" s="324" t="s">
        <v>256</v>
      </c>
      <c r="E12" s="324" t="s">
        <v>257</v>
      </c>
      <c r="F12" s="324" t="s">
        <v>258</v>
      </c>
      <c r="G12" s="324" t="s">
        <v>266</v>
      </c>
      <c r="H12" s="324" t="s">
        <v>267</v>
      </c>
      <c r="I12" s="324" t="s">
        <v>268</v>
      </c>
      <c r="J12" s="324" t="s">
        <v>267</v>
      </c>
      <c r="K12" s="324" t="s">
        <v>269</v>
      </c>
      <c r="L12" s="324" t="s">
        <v>267</v>
      </c>
    </row>
    <row r="13" spans="1:12" x14ac:dyDescent="0.2">
      <c r="A13" s="324">
        <v>6000108</v>
      </c>
      <c r="B13" s="324" t="s">
        <v>278</v>
      </c>
      <c r="C13" s="324" t="s">
        <v>255</v>
      </c>
      <c r="D13" s="324" t="s">
        <v>256</v>
      </c>
      <c r="E13" s="324" t="s">
        <v>257</v>
      </c>
      <c r="F13" s="324" t="s">
        <v>258</v>
      </c>
      <c r="G13" s="324" t="s">
        <v>272</v>
      </c>
      <c r="H13" s="324" t="s">
        <v>273</v>
      </c>
      <c r="I13" s="324" t="s">
        <v>274</v>
      </c>
      <c r="J13" s="324" t="s">
        <v>273</v>
      </c>
      <c r="K13" s="324" t="s">
        <v>275</v>
      </c>
      <c r="L13" s="324" t="s">
        <v>273</v>
      </c>
    </row>
    <row r="14" spans="1:12" x14ac:dyDescent="0.2">
      <c r="A14" s="324">
        <v>6000109</v>
      </c>
      <c r="B14" s="324" t="s">
        <v>279</v>
      </c>
      <c r="C14" s="324" t="s">
        <v>255</v>
      </c>
      <c r="D14" s="324" t="s">
        <v>256</v>
      </c>
      <c r="E14" s="324" t="s">
        <v>257</v>
      </c>
      <c r="F14" s="324" t="s">
        <v>258</v>
      </c>
      <c r="G14" s="324" t="s">
        <v>272</v>
      </c>
      <c r="H14" s="324" t="s">
        <v>273</v>
      </c>
      <c r="I14" s="324" t="s">
        <v>274</v>
      </c>
      <c r="J14" s="324" t="s">
        <v>273</v>
      </c>
      <c r="K14" s="324" t="s">
        <v>275</v>
      </c>
      <c r="L14" s="324" t="s">
        <v>273</v>
      </c>
    </row>
    <row r="15" spans="1:12" x14ac:dyDescent="0.2">
      <c r="A15" s="324">
        <v>6000110</v>
      </c>
      <c r="B15" s="324" t="s">
        <v>280</v>
      </c>
      <c r="C15" s="324" t="s">
        <v>255</v>
      </c>
      <c r="D15" s="324" t="s">
        <v>256</v>
      </c>
      <c r="E15" s="324" t="s">
        <v>257</v>
      </c>
      <c r="F15" s="324" t="s">
        <v>258</v>
      </c>
      <c r="G15" s="324" t="s">
        <v>266</v>
      </c>
      <c r="H15" s="324" t="s">
        <v>267</v>
      </c>
      <c r="I15" s="324" t="s">
        <v>268</v>
      </c>
      <c r="J15" s="324" t="s">
        <v>267</v>
      </c>
      <c r="K15" s="324" t="s">
        <v>269</v>
      </c>
      <c r="L15" s="324" t="s">
        <v>267</v>
      </c>
    </row>
    <row r="16" spans="1:12" x14ac:dyDescent="0.2">
      <c r="A16" s="324">
        <v>6000111</v>
      </c>
      <c r="B16" s="324" t="s">
        <v>281</v>
      </c>
      <c r="C16" s="324" t="s">
        <v>255</v>
      </c>
      <c r="D16" s="324" t="s">
        <v>256</v>
      </c>
      <c r="E16" s="324" t="s">
        <v>257</v>
      </c>
      <c r="F16" s="324" t="s">
        <v>258</v>
      </c>
      <c r="G16" s="324" t="s">
        <v>282</v>
      </c>
      <c r="H16" s="324" t="s">
        <v>283</v>
      </c>
      <c r="I16" s="324" t="s">
        <v>284</v>
      </c>
      <c r="J16" s="324" t="s">
        <v>283</v>
      </c>
      <c r="K16" s="324" t="s">
        <v>285</v>
      </c>
      <c r="L16" s="324" t="s">
        <v>283</v>
      </c>
    </row>
    <row r="17" spans="1:12" x14ac:dyDescent="0.2">
      <c r="A17" s="324">
        <v>6000112</v>
      </c>
      <c r="B17" s="324" t="s">
        <v>286</v>
      </c>
      <c r="C17" s="324" t="s">
        <v>255</v>
      </c>
      <c r="D17" s="324" t="s">
        <v>256</v>
      </c>
      <c r="E17" s="324" t="s">
        <v>257</v>
      </c>
      <c r="F17" s="324" t="s">
        <v>258</v>
      </c>
      <c r="G17" s="324" t="s">
        <v>282</v>
      </c>
      <c r="H17" s="324" t="s">
        <v>283</v>
      </c>
      <c r="I17" s="324" t="s">
        <v>284</v>
      </c>
      <c r="J17" s="324" t="s">
        <v>283</v>
      </c>
      <c r="K17" s="324" t="s">
        <v>285</v>
      </c>
      <c r="L17" s="324" t="s">
        <v>283</v>
      </c>
    </row>
    <row r="18" spans="1:12" x14ac:dyDescent="0.2">
      <c r="A18" s="324">
        <v>6000113</v>
      </c>
      <c r="B18" s="324" t="s">
        <v>287</v>
      </c>
      <c r="C18" s="324" t="s">
        <v>255</v>
      </c>
      <c r="D18" s="324" t="s">
        <v>256</v>
      </c>
      <c r="E18" s="324" t="s">
        <v>257</v>
      </c>
      <c r="F18" s="324" t="s">
        <v>258</v>
      </c>
      <c r="G18" s="324" t="s">
        <v>288</v>
      </c>
      <c r="H18" s="324" t="s">
        <v>289</v>
      </c>
      <c r="I18" s="324" t="s">
        <v>290</v>
      </c>
      <c r="J18" s="324" t="s">
        <v>289</v>
      </c>
      <c r="K18" s="324" t="s">
        <v>291</v>
      </c>
      <c r="L18" s="324" t="s">
        <v>289</v>
      </c>
    </row>
    <row r="19" spans="1:12" x14ac:dyDescent="0.2">
      <c r="A19" s="324">
        <v>6000114</v>
      </c>
      <c r="B19" s="324" t="s">
        <v>292</v>
      </c>
      <c r="C19" s="324" t="s">
        <v>255</v>
      </c>
      <c r="D19" s="324" t="s">
        <v>256</v>
      </c>
      <c r="E19" s="324" t="s">
        <v>257</v>
      </c>
      <c r="F19" s="324" t="s">
        <v>258</v>
      </c>
      <c r="G19" s="324" t="s">
        <v>288</v>
      </c>
      <c r="H19" s="324" t="s">
        <v>289</v>
      </c>
      <c r="I19" s="324" t="s">
        <v>290</v>
      </c>
      <c r="J19" s="324" t="s">
        <v>289</v>
      </c>
      <c r="K19" s="324" t="s">
        <v>291</v>
      </c>
      <c r="L19" s="324" t="s">
        <v>289</v>
      </c>
    </row>
    <row r="20" spans="1:12" x14ac:dyDescent="0.2">
      <c r="A20" s="324">
        <v>6000115</v>
      </c>
      <c r="B20" s="324" t="s">
        <v>293</v>
      </c>
      <c r="C20" s="324" t="s">
        <v>255</v>
      </c>
      <c r="D20" s="324" t="s">
        <v>256</v>
      </c>
      <c r="E20" s="324" t="s">
        <v>257</v>
      </c>
      <c r="F20" s="324" t="s">
        <v>258</v>
      </c>
      <c r="G20" s="324" t="s">
        <v>266</v>
      </c>
      <c r="H20" s="324" t="s">
        <v>267</v>
      </c>
      <c r="I20" s="324" t="s">
        <v>268</v>
      </c>
      <c r="J20" s="324" t="s">
        <v>267</v>
      </c>
      <c r="K20" s="324" t="s">
        <v>269</v>
      </c>
      <c r="L20" s="324" t="s">
        <v>267</v>
      </c>
    </row>
    <row r="21" spans="1:12" x14ac:dyDescent="0.2">
      <c r="A21" s="324">
        <v>6000116</v>
      </c>
      <c r="B21" s="324" t="s">
        <v>294</v>
      </c>
      <c r="C21" s="324" t="s">
        <v>255</v>
      </c>
      <c r="D21" s="324" t="s">
        <v>256</v>
      </c>
      <c r="E21" s="324" t="s">
        <v>257</v>
      </c>
      <c r="F21" s="324" t="s">
        <v>258</v>
      </c>
      <c r="G21" s="324" t="s">
        <v>266</v>
      </c>
      <c r="H21" s="324" t="s">
        <v>267</v>
      </c>
      <c r="I21" s="324" t="s">
        <v>268</v>
      </c>
      <c r="J21" s="324" t="s">
        <v>267</v>
      </c>
      <c r="K21" s="324" t="s">
        <v>269</v>
      </c>
      <c r="L21" s="324" t="s">
        <v>267</v>
      </c>
    </row>
    <row r="22" spans="1:12" x14ac:dyDescent="0.2">
      <c r="A22" s="324">
        <v>6000117</v>
      </c>
      <c r="B22" s="324" t="s">
        <v>295</v>
      </c>
      <c r="C22" s="324" t="s">
        <v>255</v>
      </c>
      <c r="D22" s="324" t="s">
        <v>256</v>
      </c>
      <c r="E22" s="324" t="s">
        <v>257</v>
      </c>
      <c r="F22" s="324" t="s">
        <v>258</v>
      </c>
      <c r="G22" s="324" t="s">
        <v>266</v>
      </c>
      <c r="H22" s="324" t="s">
        <v>267</v>
      </c>
      <c r="I22" s="324" t="s">
        <v>268</v>
      </c>
      <c r="J22" s="324" t="s">
        <v>267</v>
      </c>
      <c r="K22" s="324" t="s">
        <v>269</v>
      </c>
      <c r="L22" s="324" t="s">
        <v>267</v>
      </c>
    </row>
    <row r="23" spans="1:12" x14ac:dyDescent="0.2">
      <c r="A23" s="324">
        <v>6000118</v>
      </c>
      <c r="B23" s="324" t="s">
        <v>296</v>
      </c>
      <c r="C23" s="324" t="s">
        <v>255</v>
      </c>
      <c r="D23" s="324" t="s">
        <v>256</v>
      </c>
      <c r="E23" s="324" t="s">
        <v>257</v>
      </c>
      <c r="F23" s="324" t="s">
        <v>258</v>
      </c>
      <c r="G23" s="324" t="s">
        <v>266</v>
      </c>
      <c r="H23" s="324" t="s">
        <v>267</v>
      </c>
      <c r="I23" s="324" t="s">
        <v>268</v>
      </c>
      <c r="J23" s="324" t="s">
        <v>267</v>
      </c>
      <c r="K23" s="324" t="s">
        <v>269</v>
      </c>
      <c r="L23" s="324" t="s">
        <v>267</v>
      </c>
    </row>
    <row r="24" spans="1:12" x14ac:dyDescent="0.2">
      <c r="A24" s="324">
        <v>6000119</v>
      </c>
      <c r="B24" s="324" t="s">
        <v>297</v>
      </c>
      <c r="C24" s="324" t="s">
        <v>255</v>
      </c>
      <c r="D24" s="324" t="s">
        <v>256</v>
      </c>
      <c r="E24" s="324" t="s">
        <v>257</v>
      </c>
      <c r="F24" s="324" t="s">
        <v>258</v>
      </c>
      <c r="G24" s="324" t="s">
        <v>266</v>
      </c>
      <c r="H24" s="324" t="s">
        <v>267</v>
      </c>
      <c r="I24" s="324" t="s">
        <v>268</v>
      </c>
      <c r="J24" s="324" t="s">
        <v>267</v>
      </c>
      <c r="K24" s="324" t="s">
        <v>269</v>
      </c>
      <c r="L24" s="324" t="s">
        <v>267</v>
      </c>
    </row>
    <row r="25" spans="1:12" x14ac:dyDescent="0.2">
      <c r="A25" s="324">
        <v>6000120</v>
      </c>
      <c r="B25" s="324" t="s">
        <v>298</v>
      </c>
      <c r="C25" s="324" t="s">
        <v>255</v>
      </c>
      <c r="D25" s="324" t="s">
        <v>256</v>
      </c>
      <c r="E25" s="324" t="s">
        <v>257</v>
      </c>
      <c r="F25" s="324" t="s">
        <v>258</v>
      </c>
      <c r="G25" s="324" t="s">
        <v>266</v>
      </c>
      <c r="H25" s="324" t="s">
        <v>267</v>
      </c>
      <c r="I25" s="324" t="s">
        <v>268</v>
      </c>
      <c r="J25" s="324" t="s">
        <v>267</v>
      </c>
      <c r="K25" s="324" t="s">
        <v>269</v>
      </c>
      <c r="L25" s="324" t="s">
        <v>267</v>
      </c>
    </row>
    <row r="26" spans="1:12" x14ac:dyDescent="0.2">
      <c r="A26" s="324">
        <v>6000121</v>
      </c>
      <c r="B26" s="324" t="s">
        <v>299</v>
      </c>
      <c r="C26" s="324" t="s">
        <v>255</v>
      </c>
      <c r="D26" s="324" t="s">
        <v>256</v>
      </c>
      <c r="E26" s="324" t="s">
        <v>257</v>
      </c>
      <c r="F26" s="324" t="s">
        <v>258</v>
      </c>
      <c r="G26" s="324" t="s">
        <v>266</v>
      </c>
      <c r="H26" s="324" t="s">
        <v>267</v>
      </c>
      <c r="I26" s="324" t="s">
        <v>268</v>
      </c>
      <c r="J26" s="324" t="s">
        <v>267</v>
      </c>
      <c r="K26" s="324" t="s">
        <v>269</v>
      </c>
      <c r="L26" s="324" t="s">
        <v>267</v>
      </c>
    </row>
    <row r="27" spans="1:12" x14ac:dyDescent="0.2">
      <c r="A27" s="324">
        <v>6000170</v>
      </c>
      <c r="B27" s="324" t="s">
        <v>300</v>
      </c>
      <c r="C27" s="324" t="s">
        <v>255</v>
      </c>
      <c r="D27" s="324" t="s">
        <v>256</v>
      </c>
      <c r="E27" s="324" t="s">
        <v>257</v>
      </c>
      <c r="F27" s="324" t="s">
        <v>258</v>
      </c>
      <c r="G27" s="324" t="s">
        <v>272</v>
      </c>
      <c r="H27" s="324" t="s">
        <v>273</v>
      </c>
      <c r="I27" s="324" t="s">
        <v>274</v>
      </c>
      <c r="J27" s="324" t="s">
        <v>273</v>
      </c>
      <c r="K27" s="324" t="s">
        <v>275</v>
      </c>
      <c r="L27" s="324" t="s">
        <v>273</v>
      </c>
    </row>
    <row r="28" spans="1:12" x14ac:dyDescent="0.2">
      <c r="A28" s="324">
        <v>6000171</v>
      </c>
      <c r="B28" s="324" t="s">
        <v>301</v>
      </c>
      <c r="C28" s="324" t="s">
        <v>255</v>
      </c>
      <c r="D28" s="324" t="s">
        <v>256</v>
      </c>
      <c r="E28" s="324" t="s">
        <v>257</v>
      </c>
      <c r="F28" s="324" t="s">
        <v>258</v>
      </c>
      <c r="G28" s="324" t="s">
        <v>272</v>
      </c>
      <c r="H28" s="324" t="s">
        <v>273</v>
      </c>
      <c r="I28" s="324" t="s">
        <v>274</v>
      </c>
      <c r="J28" s="324" t="s">
        <v>273</v>
      </c>
      <c r="K28" s="324" t="s">
        <v>275</v>
      </c>
      <c r="L28" s="324" t="s">
        <v>273</v>
      </c>
    </row>
    <row r="29" spans="1:12" x14ac:dyDescent="0.2">
      <c r="A29" s="324">
        <v>6000172</v>
      </c>
      <c r="B29" s="324" t="s">
        <v>302</v>
      </c>
      <c r="C29" s="324" t="s">
        <v>255</v>
      </c>
      <c r="D29" s="324" t="s">
        <v>256</v>
      </c>
      <c r="E29" s="324" t="s">
        <v>257</v>
      </c>
      <c r="F29" s="324" t="s">
        <v>258</v>
      </c>
      <c r="G29" s="324" t="s">
        <v>272</v>
      </c>
      <c r="H29" s="324" t="s">
        <v>273</v>
      </c>
      <c r="I29" s="324" t="s">
        <v>274</v>
      </c>
      <c r="J29" s="324" t="s">
        <v>273</v>
      </c>
      <c r="K29" s="324" t="s">
        <v>275</v>
      </c>
      <c r="L29" s="324" t="s">
        <v>273</v>
      </c>
    </row>
    <row r="30" spans="1:12" x14ac:dyDescent="0.2">
      <c r="A30" s="324">
        <v>6000173</v>
      </c>
      <c r="B30" s="324" t="s">
        <v>303</v>
      </c>
      <c r="C30" s="324" t="s">
        <v>255</v>
      </c>
      <c r="D30" s="324" t="s">
        <v>256</v>
      </c>
      <c r="E30" s="324" t="s">
        <v>257</v>
      </c>
      <c r="F30" s="324" t="s">
        <v>258</v>
      </c>
      <c r="G30" s="324" t="s">
        <v>272</v>
      </c>
      <c r="H30" s="324" t="s">
        <v>273</v>
      </c>
      <c r="I30" s="324" t="s">
        <v>274</v>
      </c>
      <c r="J30" s="324" t="s">
        <v>273</v>
      </c>
      <c r="K30" s="324" t="s">
        <v>275</v>
      </c>
      <c r="L30" s="324" t="s">
        <v>273</v>
      </c>
    </row>
    <row r="31" spans="1:12" x14ac:dyDescent="0.2">
      <c r="A31" s="324">
        <v>6000174</v>
      </c>
      <c r="B31" s="324" t="s">
        <v>304</v>
      </c>
      <c r="C31" s="324" t="s">
        <v>255</v>
      </c>
      <c r="D31" s="324" t="s">
        <v>256</v>
      </c>
      <c r="E31" s="324" t="s">
        <v>257</v>
      </c>
      <c r="F31" s="324" t="s">
        <v>258</v>
      </c>
      <c r="G31" s="324" t="s">
        <v>272</v>
      </c>
      <c r="H31" s="324" t="s">
        <v>273</v>
      </c>
      <c r="I31" s="324" t="s">
        <v>274</v>
      </c>
      <c r="J31" s="324" t="s">
        <v>273</v>
      </c>
      <c r="K31" s="324" t="s">
        <v>275</v>
      </c>
      <c r="L31" s="324" t="s">
        <v>273</v>
      </c>
    </row>
    <row r="32" spans="1:12" x14ac:dyDescent="0.2">
      <c r="A32" s="324">
        <v>6000175</v>
      </c>
      <c r="B32" s="324" t="s">
        <v>305</v>
      </c>
      <c r="C32" s="324" t="s">
        <v>255</v>
      </c>
      <c r="D32" s="324" t="s">
        <v>256</v>
      </c>
      <c r="E32" s="324" t="s">
        <v>257</v>
      </c>
      <c r="F32" s="324" t="s">
        <v>258</v>
      </c>
      <c r="G32" s="324" t="s">
        <v>272</v>
      </c>
      <c r="H32" s="324" t="s">
        <v>273</v>
      </c>
      <c r="I32" s="324" t="s">
        <v>274</v>
      </c>
      <c r="J32" s="324" t="s">
        <v>273</v>
      </c>
      <c r="K32" s="324" t="s">
        <v>275</v>
      </c>
      <c r="L32" s="324" t="s">
        <v>273</v>
      </c>
    </row>
    <row r="33" spans="1:12" x14ac:dyDescent="0.2">
      <c r="A33" s="324">
        <v>6000176</v>
      </c>
      <c r="B33" s="324" t="s">
        <v>306</v>
      </c>
      <c r="C33" s="324" t="s">
        <v>255</v>
      </c>
      <c r="D33" s="324" t="s">
        <v>256</v>
      </c>
      <c r="E33" s="324" t="s">
        <v>257</v>
      </c>
      <c r="F33" s="324" t="s">
        <v>258</v>
      </c>
      <c r="G33" s="324" t="s">
        <v>272</v>
      </c>
      <c r="H33" s="324" t="s">
        <v>273</v>
      </c>
      <c r="I33" s="324" t="s">
        <v>274</v>
      </c>
      <c r="J33" s="324" t="s">
        <v>273</v>
      </c>
      <c r="K33" s="324" t="s">
        <v>275</v>
      </c>
      <c r="L33" s="324" t="s">
        <v>273</v>
      </c>
    </row>
    <row r="34" spans="1:12" x14ac:dyDescent="0.2">
      <c r="A34" s="324">
        <v>6000177</v>
      </c>
      <c r="B34" s="324" t="s">
        <v>307</v>
      </c>
      <c r="C34" s="324" t="s">
        <v>255</v>
      </c>
      <c r="D34" s="324" t="s">
        <v>256</v>
      </c>
      <c r="E34" s="324" t="s">
        <v>257</v>
      </c>
      <c r="F34" s="324" t="s">
        <v>258</v>
      </c>
      <c r="G34" s="324" t="s">
        <v>272</v>
      </c>
      <c r="H34" s="324" t="s">
        <v>273</v>
      </c>
      <c r="I34" s="324" t="s">
        <v>274</v>
      </c>
      <c r="J34" s="324" t="s">
        <v>273</v>
      </c>
      <c r="K34" s="324" t="s">
        <v>275</v>
      </c>
      <c r="L34" s="324" t="s">
        <v>273</v>
      </c>
    </row>
    <row r="35" spans="1:12" x14ac:dyDescent="0.2">
      <c r="A35" s="324">
        <v>6000178</v>
      </c>
      <c r="B35" s="324" t="s">
        <v>308</v>
      </c>
      <c r="C35" s="324" t="s">
        <v>255</v>
      </c>
      <c r="D35" s="324" t="s">
        <v>256</v>
      </c>
      <c r="E35" s="324" t="s">
        <v>257</v>
      </c>
      <c r="F35" s="324" t="s">
        <v>258</v>
      </c>
      <c r="G35" s="324" t="s">
        <v>266</v>
      </c>
      <c r="H35" s="324" t="s">
        <v>267</v>
      </c>
      <c r="I35" s="324" t="s">
        <v>268</v>
      </c>
      <c r="J35" s="324" t="s">
        <v>267</v>
      </c>
      <c r="K35" s="324" t="s">
        <v>269</v>
      </c>
      <c r="L35" s="324" t="s">
        <v>267</v>
      </c>
    </row>
    <row r="36" spans="1:12" x14ac:dyDescent="0.2">
      <c r="A36" s="324">
        <v>6000179</v>
      </c>
      <c r="B36" s="324" t="s">
        <v>309</v>
      </c>
      <c r="C36" s="324" t="s">
        <v>255</v>
      </c>
      <c r="D36" s="324" t="s">
        <v>256</v>
      </c>
      <c r="E36" s="324" t="s">
        <v>257</v>
      </c>
      <c r="F36" s="324" t="s">
        <v>258</v>
      </c>
      <c r="G36" s="324" t="s">
        <v>266</v>
      </c>
      <c r="H36" s="324" t="s">
        <v>267</v>
      </c>
      <c r="I36" s="324" t="s">
        <v>268</v>
      </c>
      <c r="J36" s="324" t="s">
        <v>267</v>
      </c>
      <c r="K36" s="324" t="s">
        <v>269</v>
      </c>
      <c r="L36" s="324" t="s">
        <v>267</v>
      </c>
    </row>
    <row r="37" spans="1:12" x14ac:dyDescent="0.2">
      <c r="A37" s="324">
        <v>6000180</v>
      </c>
      <c r="B37" s="324" t="s">
        <v>310</v>
      </c>
      <c r="C37" s="324" t="s">
        <v>255</v>
      </c>
      <c r="D37" s="324" t="s">
        <v>256</v>
      </c>
      <c r="E37" s="324" t="s">
        <v>257</v>
      </c>
      <c r="F37" s="324" t="s">
        <v>258</v>
      </c>
      <c r="G37" s="324" t="s">
        <v>259</v>
      </c>
      <c r="H37" s="324" t="s">
        <v>260</v>
      </c>
      <c r="I37" s="324" t="s">
        <v>261</v>
      </c>
      <c r="J37" s="324" t="s">
        <v>260</v>
      </c>
      <c r="K37" s="324" t="s">
        <v>262</v>
      </c>
      <c r="L37" s="324" t="s">
        <v>260</v>
      </c>
    </row>
    <row r="38" spans="1:12" x14ac:dyDescent="0.2">
      <c r="A38" s="324">
        <v>6000181</v>
      </c>
      <c r="B38" s="324" t="s">
        <v>311</v>
      </c>
      <c r="C38" s="324" t="s">
        <v>255</v>
      </c>
      <c r="D38" s="324" t="s">
        <v>256</v>
      </c>
      <c r="E38" s="324" t="s">
        <v>257</v>
      </c>
      <c r="F38" s="324" t="s">
        <v>258</v>
      </c>
      <c r="G38" s="324" t="s">
        <v>266</v>
      </c>
      <c r="H38" s="324" t="s">
        <v>267</v>
      </c>
      <c r="I38" s="324" t="s">
        <v>268</v>
      </c>
      <c r="J38" s="324" t="s">
        <v>267</v>
      </c>
      <c r="K38" s="324" t="s">
        <v>269</v>
      </c>
      <c r="L38" s="324" t="s">
        <v>267</v>
      </c>
    </row>
    <row r="39" spans="1:12" x14ac:dyDescent="0.2">
      <c r="A39" s="324">
        <v>6000182</v>
      </c>
      <c r="B39" s="324" t="s">
        <v>312</v>
      </c>
      <c r="C39" s="324" t="s">
        <v>255</v>
      </c>
      <c r="D39" s="324" t="s">
        <v>256</v>
      </c>
      <c r="E39" s="324" t="s">
        <v>257</v>
      </c>
      <c r="F39" s="324" t="s">
        <v>258</v>
      </c>
      <c r="G39" s="324" t="s">
        <v>266</v>
      </c>
      <c r="H39" s="324" t="s">
        <v>267</v>
      </c>
      <c r="I39" s="324" t="s">
        <v>268</v>
      </c>
      <c r="J39" s="324" t="s">
        <v>267</v>
      </c>
      <c r="K39" s="324" t="s">
        <v>269</v>
      </c>
      <c r="L39" s="324" t="s">
        <v>267</v>
      </c>
    </row>
    <row r="40" spans="1:12" x14ac:dyDescent="0.2">
      <c r="A40" s="324">
        <v>6000183</v>
      </c>
      <c r="B40" s="324" t="s">
        <v>313</v>
      </c>
      <c r="C40" s="324" t="s">
        <v>255</v>
      </c>
      <c r="D40" s="324" t="s">
        <v>256</v>
      </c>
      <c r="E40" s="324" t="s">
        <v>257</v>
      </c>
      <c r="F40" s="324" t="s">
        <v>258</v>
      </c>
      <c r="G40" s="324" t="s">
        <v>266</v>
      </c>
      <c r="H40" s="324" t="s">
        <v>267</v>
      </c>
      <c r="I40" s="324" t="s">
        <v>268</v>
      </c>
      <c r="J40" s="324" t="s">
        <v>267</v>
      </c>
      <c r="K40" s="324" t="s">
        <v>269</v>
      </c>
      <c r="L40" s="324" t="s">
        <v>267</v>
      </c>
    </row>
    <row r="41" spans="1:12" x14ac:dyDescent="0.2">
      <c r="A41" s="324">
        <v>6000184</v>
      </c>
      <c r="B41" s="324" t="s">
        <v>314</v>
      </c>
      <c r="C41" s="324" t="s">
        <v>255</v>
      </c>
      <c r="D41" s="324" t="s">
        <v>256</v>
      </c>
      <c r="E41" s="324" t="s">
        <v>257</v>
      </c>
      <c r="F41" s="324" t="s">
        <v>258</v>
      </c>
      <c r="G41" s="324" t="s">
        <v>266</v>
      </c>
      <c r="H41" s="324" t="s">
        <v>267</v>
      </c>
      <c r="I41" s="324" t="s">
        <v>268</v>
      </c>
      <c r="J41" s="324" t="s">
        <v>267</v>
      </c>
      <c r="K41" s="324" t="s">
        <v>269</v>
      </c>
      <c r="L41" s="324" t="s">
        <v>267</v>
      </c>
    </row>
    <row r="42" spans="1:12" x14ac:dyDescent="0.2">
      <c r="A42" s="324">
        <v>6000185</v>
      </c>
      <c r="B42" s="324" t="s">
        <v>315</v>
      </c>
      <c r="C42" s="324" t="s">
        <v>255</v>
      </c>
      <c r="D42" s="324" t="s">
        <v>256</v>
      </c>
      <c r="E42" s="324" t="s">
        <v>257</v>
      </c>
      <c r="F42" s="324" t="s">
        <v>258</v>
      </c>
      <c r="G42" s="324" t="s">
        <v>266</v>
      </c>
      <c r="H42" s="324" t="s">
        <v>267</v>
      </c>
      <c r="I42" s="324" t="s">
        <v>268</v>
      </c>
      <c r="J42" s="324" t="s">
        <v>267</v>
      </c>
      <c r="K42" s="324" t="s">
        <v>269</v>
      </c>
      <c r="L42" s="324" t="s">
        <v>267</v>
      </c>
    </row>
    <row r="43" spans="1:12" x14ac:dyDescent="0.2">
      <c r="A43" s="324">
        <v>6000186</v>
      </c>
      <c r="B43" s="324" t="s">
        <v>316</v>
      </c>
      <c r="C43" s="324" t="s">
        <v>255</v>
      </c>
      <c r="D43" s="324" t="s">
        <v>256</v>
      </c>
      <c r="E43" s="324" t="s">
        <v>257</v>
      </c>
      <c r="F43" s="324" t="s">
        <v>258</v>
      </c>
      <c r="G43" s="324" t="s">
        <v>266</v>
      </c>
      <c r="H43" s="324" t="s">
        <v>267</v>
      </c>
      <c r="I43" s="324" t="s">
        <v>268</v>
      </c>
      <c r="J43" s="324" t="s">
        <v>267</v>
      </c>
      <c r="K43" s="324" t="s">
        <v>269</v>
      </c>
      <c r="L43" s="324" t="s">
        <v>267</v>
      </c>
    </row>
    <row r="44" spans="1:12" x14ac:dyDescent="0.2">
      <c r="A44" s="324">
        <v>6000187</v>
      </c>
      <c r="B44" s="324" t="s">
        <v>317</v>
      </c>
      <c r="C44" s="324" t="s">
        <v>255</v>
      </c>
      <c r="D44" s="324" t="s">
        <v>256</v>
      </c>
      <c r="E44" s="324" t="s">
        <v>257</v>
      </c>
      <c r="F44" s="324" t="s">
        <v>258</v>
      </c>
      <c r="G44" s="324" t="s">
        <v>272</v>
      </c>
      <c r="H44" s="324" t="s">
        <v>273</v>
      </c>
      <c r="I44" s="324" t="s">
        <v>274</v>
      </c>
      <c r="J44" s="324" t="s">
        <v>273</v>
      </c>
      <c r="K44" s="324" t="s">
        <v>275</v>
      </c>
      <c r="L44" s="324" t="s">
        <v>273</v>
      </c>
    </row>
    <row r="45" spans="1:12" x14ac:dyDescent="0.2">
      <c r="A45" s="324">
        <v>6000188</v>
      </c>
      <c r="B45" s="324" t="s">
        <v>318</v>
      </c>
      <c r="C45" s="324" t="s">
        <v>255</v>
      </c>
      <c r="D45" s="324" t="s">
        <v>256</v>
      </c>
      <c r="E45" s="324" t="s">
        <v>257</v>
      </c>
      <c r="F45" s="324" t="s">
        <v>258</v>
      </c>
      <c r="G45" s="324" t="s">
        <v>272</v>
      </c>
      <c r="H45" s="324" t="s">
        <v>273</v>
      </c>
      <c r="I45" s="324" t="s">
        <v>274</v>
      </c>
      <c r="J45" s="324" t="s">
        <v>273</v>
      </c>
      <c r="K45" s="324" t="s">
        <v>275</v>
      </c>
      <c r="L45" s="324" t="s">
        <v>273</v>
      </c>
    </row>
    <row r="46" spans="1:12" x14ac:dyDescent="0.2">
      <c r="A46" s="324">
        <v>6000300</v>
      </c>
      <c r="B46" s="324" t="s">
        <v>319</v>
      </c>
      <c r="C46" s="324" t="s">
        <v>255</v>
      </c>
      <c r="D46" s="324" t="s">
        <v>256</v>
      </c>
      <c r="E46" s="324" t="s">
        <v>320</v>
      </c>
      <c r="F46" s="324" t="s">
        <v>319</v>
      </c>
      <c r="G46" s="324" t="s">
        <v>321</v>
      </c>
      <c r="H46" s="324" t="s">
        <v>322</v>
      </c>
      <c r="I46" s="324" t="s">
        <v>323</v>
      </c>
      <c r="J46" s="324" t="s">
        <v>322</v>
      </c>
      <c r="K46" s="324" t="s">
        <v>324</v>
      </c>
      <c r="L46" s="324" t="s">
        <v>319</v>
      </c>
    </row>
    <row r="47" spans="1:12" x14ac:dyDescent="0.2">
      <c r="A47" s="324">
        <v>6000310</v>
      </c>
      <c r="B47" s="324" t="s">
        <v>325</v>
      </c>
      <c r="C47" s="324" t="s">
        <v>255</v>
      </c>
      <c r="D47" s="324" t="s">
        <v>256</v>
      </c>
      <c r="E47" s="324" t="s">
        <v>326</v>
      </c>
      <c r="F47" s="324" t="s">
        <v>327</v>
      </c>
      <c r="G47" s="324" t="s">
        <v>328</v>
      </c>
      <c r="H47" s="324" t="s">
        <v>329</v>
      </c>
      <c r="I47" s="324" t="s">
        <v>330</v>
      </c>
      <c r="J47" s="324" t="s">
        <v>329</v>
      </c>
      <c r="K47" s="324" t="s">
        <v>331</v>
      </c>
      <c r="L47" s="324" t="s">
        <v>332</v>
      </c>
    </row>
    <row r="48" spans="1:12" x14ac:dyDescent="0.2">
      <c r="A48" s="324">
        <v>6000311</v>
      </c>
      <c r="B48" s="324" t="s">
        <v>333</v>
      </c>
      <c r="C48" s="324" t="s">
        <v>255</v>
      </c>
      <c r="D48" s="324" t="s">
        <v>256</v>
      </c>
      <c r="E48" s="324" t="s">
        <v>326</v>
      </c>
      <c r="F48" s="324" t="s">
        <v>327</v>
      </c>
      <c r="G48" s="324" t="s">
        <v>328</v>
      </c>
      <c r="H48" s="324" t="s">
        <v>329</v>
      </c>
      <c r="I48" s="324" t="s">
        <v>330</v>
      </c>
      <c r="J48" s="324" t="s">
        <v>329</v>
      </c>
      <c r="K48" s="324" t="s">
        <v>331</v>
      </c>
      <c r="L48" s="324" t="s">
        <v>332</v>
      </c>
    </row>
    <row r="49" spans="1:12" x14ac:dyDescent="0.2">
      <c r="A49" s="324">
        <v>6000312</v>
      </c>
      <c r="B49" s="324" t="s">
        <v>334</v>
      </c>
      <c r="C49" s="324" t="s">
        <v>255</v>
      </c>
      <c r="D49" s="324" t="s">
        <v>256</v>
      </c>
      <c r="E49" s="324" t="s">
        <v>326</v>
      </c>
      <c r="F49" s="324" t="s">
        <v>327</v>
      </c>
      <c r="G49" s="324" t="s">
        <v>328</v>
      </c>
      <c r="H49" s="324" t="s">
        <v>329</v>
      </c>
      <c r="I49" s="324" t="s">
        <v>330</v>
      </c>
      <c r="J49" s="324" t="s">
        <v>329</v>
      </c>
      <c r="K49" s="324" t="s">
        <v>331</v>
      </c>
      <c r="L49" s="324" t="s">
        <v>332</v>
      </c>
    </row>
    <row r="50" spans="1:12" x14ac:dyDescent="0.2">
      <c r="A50" s="324">
        <v>6000313</v>
      </c>
      <c r="B50" s="324" t="s">
        <v>335</v>
      </c>
      <c r="C50" s="324" t="s">
        <v>255</v>
      </c>
      <c r="D50" s="324" t="s">
        <v>256</v>
      </c>
      <c r="E50" s="324" t="s">
        <v>326</v>
      </c>
      <c r="F50" s="324" t="s">
        <v>327</v>
      </c>
      <c r="G50" s="324" t="s">
        <v>328</v>
      </c>
      <c r="H50" s="324" t="s">
        <v>329</v>
      </c>
      <c r="I50" s="324" t="s">
        <v>330</v>
      </c>
      <c r="J50" s="324" t="s">
        <v>329</v>
      </c>
      <c r="K50" s="324" t="s">
        <v>331</v>
      </c>
      <c r="L50" s="324" t="s">
        <v>332</v>
      </c>
    </row>
    <row r="51" spans="1:12" x14ac:dyDescent="0.2">
      <c r="A51" s="324">
        <v>6000314</v>
      </c>
      <c r="B51" s="324" t="s">
        <v>336</v>
      </c>
      <c r="C51" s="324" t="s">
        <v>255</v>
      </c>
      <c r="D51" s="324" t="s">
        <v>256</v>
      </c>
      <c r="E51" s="324" t="s">
        <v>326</v>
      </c>
      <c r="F51" s="324" t="s">
        <v>327</v>
      </c>
      <c r="G51" s="324" t="s">
        <v>328</v>
      </c>
      <c r="H51" s="324" t="s">
        <v>329</v>
      </c>
      <c r="I51" s="324" t="s">
        <v>330</v>
      </c>
      <c r="J51" s="324" t="s">
        <v>329</v>
      </c>
      <c r="K51" s="324" t="s">
        <v>331</v>
      </c>
      <c r="L51" s="324" t="s">
        <v>332</v>
      </c>
    </row>
    <row r="52" spans="1:12" x14ac:dyDescent="0.2">
      <c r="A52" s="324">
        <v>6000315</v>
      </c>
      <c r="B52" s="324" t="s">
        <v>337</v>
      </c>
      <c r="C52" s="324" t="s">
        <v>255</v>
      </c>
      <c r="D52" s="324" t="s">
        <v>256</v>
      </c>
      <c r="E52" s="324" t="s">
        <v>326</v>
      </c>
      <c r="F52" s="324" t="s">
        <v>327</v>
      </c>
      <c r="G52" s="324" t="s">
        <v>328</v>
      </c>
      <c r="H52" s="324" t="s">
        <v>329</v>
      </c>
      <c r="I52" s="324" t="s">
        <v>330</v>
      </c>
      <c r="J52" s="324" t="s">
        <v>329</v>
      </c>
      <c r="K52" s="324" t="s">
        <v>331</v>
      </c>
      <c r="L52" s="324" t="s">
        <v>332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27"/>
    <pageSetUpPr fitToPage="1"/>
  </sheetPr>
  <dimension ref="A1:Z74"/>
  <sheetViews>
    <sheetView workbookViewId="0"/>
  </sheetViews>
  <sheetFormatPr baseColWidth="10" defaultColWidth="11.42578125" defaultRowHeight="12.75" x14ac:dyDescent="0.2"/>
  <cols>
    <col min="1" max="1" width="5" style="1" customWidth="1"/>
    <col min="2" max="2" width="3.7109375" style="1" customWidth="1"/>
    <col min="3" max="3" width="23.5703125" style="1" customWidth="1"/>
    <col min="4" max="4" width="16.7109375" style="1" customWidth="1"/>
    <col min="5" max="5" width="11.5703125" style="1" bestFit="1" customWidth="1"/>
    <col min="6" max="6" width="28.85546875" style="1" customWidth="1"/>
    <col min="7" max="7" width="24.85546875" style="1" customWidth="1"/>
    <col min="8" max="8" width="13.42578125" style="1" customWidth="1"/>
    <col min="9" max="9" width="22.140625" style="1" customWidth="1"/>
    <col min="10" max="10" width="5" style="1" customWidth="1"/>
    <col min="11" max="11" width="4.28515625" style="1" customWidth="1"/>
    <col min="12" max="16384" width="11.42578125" style="1"/>
  </cols>
  <sheetData>
    <row r="1" spans="2:11" ht="13.5" thickBot="1" x14ac:dyDescent="0.25"/>
    <row r="2" spans="2:11" ht="15.75" x14ac:dyDescent="0.25">
      <c r="B2" s="21"/>
      <c r="C2" s="38"/>
      <c r="D2" s="38"/>
      <c r="E2" s="38"/>
      <c r="F2" s="37"/>
      <c r="G2" s="624" t="s">
        <v>338</v>
      </c>
      <c r="H2" s="625"/>
      <c r="I2" s="36"/>
      <c r="J2" s="72"/>
      <c r="K2" s="2"/>
    </row>
    <row r="3" spans="2:11" ht="15.75" x14ac:dyDescent="0.25">
      <c r="B3" s="10"/>
      <c r="C3" s="2"/>
      <c r="D3" s="2"/>
      <c r="E3" s="2"/>
      <c r="F3" s="34"/>
      <c r="G3" s="626"/>
      <c r="H3" s="627"/>
      <c r="I3" s="35"/>
      <c r="J3" s="73"/>
      <c r="K3" s="2"/>
    </row>
    <row r="4" spans="2:11" ht="26.25" customHeight="1" thickBot="1" x14ac:dyDescent="0.3">
      <c r="B4" s="10"/>
      <c r="C4" s="2"/>
      <c r="D4" s="2"/>
      <c r="E4" s="2"/>
      <c r="F4" s="34"/>
      <c r="G4" s="628"/>
      <c r="H4" s="629"/>
      <c r="I4" s="33"/>
      <c r="J4" s="73"/>
      <c r="K4" s="2"/>
    </row>
    <row r="5" spans="2:11" ht="15.75" x14ac:dyDescent="0.25">
      <c r="B5" s="630" t="s">
        <v>182</v>
      </c>
      <c r="C5" s="631"/>
      <c r="D5" s="631"/>
      <c r="E5" s="631"/>
      <c r="F5" s="632"/>
      <c r="G5" s="636" t="s">
        <v>184</v>
      </c>
      <c r="H5" s="32"/>
      <c r="I5" s="31"/>
      <c r="J5" s="73"/>
      <c r="K5" s="2"/>
    </row>
    <row r="6" spans="2:11" ht="15.75" x14ac:dyDescent="0.25">
      <c r="B6" s="630"/>
      <c r="C6" s="631"/>
      <c r="D6" s="631"/>
      <c r="E6" s="631"/>
      <c r="F6" s="632"/>
      <c r="G6" s="637"/>
      <c r="H6" s="30"/>
      <c r="I6" s="29" t="str">
        <f>IF('Hoja Pedido'!I6=0,"",+'Hoja Pedido'!I6)</f>
        <v/>
      </c>
      <c r="J6" s="73"/>
      <c r="K6" s="2"/>
    </row>
    <row r="7" spans="2:11" ht="16.5" thickBot="1" x14ac:dyDescent="0.3">
      <c r="B7" s="633"/>
      <c r="C7" s="634"/>
      <c r="D7" s="634"/>
      <c r="E7" s="634"/>
      <c r="F7" s="635"/>
      <c r="G7" s="637"/>
      <c r="H7" s="30"/>
      <c r="I7" s="50"/>
      <c r="J7" s="74"/>
      <c r="K7" s="2"/>
    </row>
    <row r="8" spans="2:11" ht="16.5" thickBot="1" x14ac:dyDescent="0.3">
      <c r="B8" s="638" t="s">
        <v>185</v>
      </c>
      <c r="C8" s="639"/>
      <c r="D8" s="639"/>
      <c r="E8" s="639"/>
      <c r="F8" s="639"/>
      <c r="G8" s="639"/>
      <c r="H8" s="639"/>
      <c r="I8" s="639"/>
      <c r="J8" s="640"/>
      <c r="K8" s="2"/>
    </row>
    <row r="9" spans="2:11" ht="21" customHeight="1" x14ac:dyDescent="0.25">
      <c r="B9" s="10"/>
      <c r="C9" s="39" t="s">
        <v>186</v>
      </c>
      <c r="D9" s="641" t="str">
        <f>IF('Hoja Pedido'!$D$10:$F$10=0,"",'Hoja Pedido'!$D$10:$F$10)</f>
        <v/>
      </c>
      <c r="E9" s="641"/>
      <c r="F9" s="641"/>
      <c r="G9" s="2"/>
      <c r="H9" s="26"/>
      <c r="I9" s="26"/>
      <c r="J9" s="47"/>
      <c r="K9" s="2"/>
    </row>
    <row r="10" spans="2:11" ht="21" customHeight="1" x14ac:dyDescent="0.25">
      <c r="B10" s="10"/>
      <c r="C10" s="44" t="s">
        <v>187</v>
      </c>
      <c r="D10" s="602" t="str">
        <f>IF('Hoja Pedido'!$D$11:$F$11=0,"",'Hoja Pedido'!$D$11:$F$11)</f>
        <v/>
      </c>
      <c r="E10" s="602"/>
      <c r="F10" s="602"/>
      <c r="G10" s="43" t="s">
        <v>188</v>
      </c>
      <c r="H10" s="623" t="str">
        <f>IF('Hoja Pedido'!$H$11:$I$11=0,"",'Hoja Pedido'!$H$11:$I$11)</f>
        <v/>
      </c>
      <c r="I10" s="623"/>
      <c r="J10" s="47"/>
      <c r="K10" s="2"/>
    </row>
    <row r="11" spans="2:11" ht="21" customHeight="1" x14ac:dyDescent="0.25">
      <c r="B11" s="10"/>
      <c r="C11" s="45" t="s">
        <v>189</v>
      </c>
      <c r="D11" s="178" t="str">
        <f>+IF(E11="(seleccionar del desplegable)","",VLOOKUP(E11,CLIENTES!A:B,2,0))</f>
        <v/>
      </c>
      <c r="E11" s="644" t="str">
        <f>+'Hoja Pedido'!$D$12</f>
        <v>(seleccionar del desplegable)</v>
      </c>
      <c r="F11" s="644"/>
      <c r="G11" s="43" t="s">
        <v>191</v>
      </c>
      <c r="H11" s="623" t="str">
        <f>IF('Hoja Pedido'!H12:I12=0,"",'Hoja Pedido'!H12:I12)</f>
        <v/>
      </c>
      <c r="I11" s="623"/>
      <c r="J11" s="47"/>
      <c r="K11" s="2"/>
    </row>
    <row r="12" spans="2:11" ht="21" customHeight="1" x14ac:dyDescent="0.25">
      <c r="B12" s="10"/>
      <c r="C12" s="45" t="s">
        <v>192</v>
      </c>
      <c r="D12" s="602" t="str">
        <f>IF('Hoja Pedido'!$D$13:$F$13=0,"",'Hoja Pedido'!$D$13:$F$13)</f>
        <v/>
      </c>
      <c r="E12" s="602"/>
      <c r="F12" s="602"/>
      <c r="G12" s="43" t="s">
        <v>193</v>
      </c>
      <c r="H12" s="642" t="str">
        <f>IF('Hoja Pedido'!H13:I13=0,"",'Hoja Pedido'!H13:I13)</f>
        <v/>
      </c>
      <c r="I12" s="642"/>
      <c r="J12" s="47"/>
      <c r="K12" s="2"/>
    </row>
    <row r="13" spans="2:11" ht="9" customHeight="1" thickBot="1" x14ac:dyDescent="0.3">
      <c r="B13" s="10"/>
      <c r="C13" s="2"/>
      <c r="D13" s="23"/>
      <c r="E13" s="59"/>
      <c r="F13" s="22"/>
      <c r="G13" s="28"/>
      <c r="H13" s="27"/>
      <c r="J13" s="60"/>
      <c r="K13" s="2"/>
    </row>
    <row r="14" spans="2:11" ht="16.5" thickBot="1" x14ac:dyDescent="0.3">
      <c r="B14" s="638" t="s">
        <v>194</v>
      </c>
      <c r="C14" s="639"/>
      <c r="D14" s="639"/>
      <c r="E14" s="639"/>
      <c r="F14" s="639"/>
      <c r="G14" s="639"/>
      <c r="H14" s="639"/>
      <c r="I14" s="639"/>
      <c r="J14" s="640"/>
      <c r="K14" s="2"/>
    </row>
    <row r="15" spans="2:11" ht="21" customHeight="1" x14ac:dyDescent="0.25">
      <c r="B15" s="10"/>
      <c r="C15" s="46" t="s">
        <v>195</v>
      </c>
      <c r="D15" s="641" t="str">
        <f>IF('Hoja Pedido'!D17:F17=0,"",'Hoja Pedido'!D17:F17)</f>
        <v>(seleccionar del desplegable)</v>
      </c>
      <c r="E15" s="641"/>
      <c r="F15" s="641"/>
      <c r="G15" s="43" t="s">
        <v>192</v>
      </c>
      <c r="H15" s="623" t="str">
        <f>IF('Hoja Pedido'!H17:I17=0,"",'Hoja Pedido'!H17:I17)</f>
        <v/>
      </c>
      <c r="I15" s="623"/>
      <c r="J15" s="48"/>
      <c r="K15" s="2"/>
    </row>
    <row r="16" spans="2:11" ht="21" customHeight="1" x14ac:dyDescent="0.25">
      <c r="B16" s="10"/>
      <c r="C16" s="46" t="s">
        <v>196</v>
      </c>
      <c r="D16" s="602" t="str">
        <f>IF('Hoja Pedido'!D18:F18=0,"",'Hoja Pedido'!D18:F18)</f>
        <v/>
      </c>
      <c r="E16" s="602"/>
      <c r="F16" s="602"/>
      <c r="G16" s="43" t="s">
        <v>197</v>
      </c>
      <c r="H16" s="643" t="str">
        <f>IF('Hoja Pedido'!H18:I18=0,"",'Hoja Pedido'!H18:I18)</f>
        <v/>
      </c>
      <c r="I16" s="643"/>
      <c r="J16" s="48"/>
      <c r="K16" s="2"/>
    </row>
    <row r="17" spans="2:12" ht="21" customHeight="1" x14ac:dyDescent="0.25">
      <c r="B17" s="10"/>
      <c r="C17" s="46" t="s">
        <v>198</v>
      </c>
      <c r="D17" s="602" t="str">
        <f>IF('Hoja Pedido'!D19:F19=0,"",'Hoja Pedido'!D19:F19)</f>
        <v/>
      </c>
      <c r="E17" s="602"/>
      <c r="F17" s="602"/>
      <c r="G17" s="43" t="s">
        <v>199</v>
      </c>
      <c r="H17" s="623" t="str">
        <f>IF('Hoja Pedido'!H19:I19=0,"",'Hoja Pedido'!H19:I19)</f>
        <v/>
      </c>
      <c r="I17" s="623"/>
      <c r="J17" s="48"/>
      <c r="K17" s="2"/>
    </row>
    <row r="18" spans="2:12" ht="9" customHeight="1" thickBot="1" x14ac:dyDescent="0.3">
      <c r="B18" s="10"/>
      <c r="C18" s="58"/>
      <c r="D18" s="25"/>
      <c r="E18" s="22"/>
      <c r="F18" s="22"/>
      <c r="G18" s="27"/>
      <c r="H18" s="27"/>
      <c r="I18" s="61"/>
      <c r="J18" s="48"/>
      <c r="K18" s="2"/>
    </row>
    <row r="19" spans="2:12" ht="16.5" thickBot="1" x14ac:dyDescent="0.3">
      <c r="B19" s="638" t="s">
        <v>200</v>
      </c>
      <c r="C19" s="639"/>
      <c r="D19" s="639"/>
      <c r="E19" s="639"/>
      <c r="F19" s="639"/>
      <c r="G19" s="639"/>
      <c r="H19" s="639"/>
      <c r="I19" s="639"/>
      <c r="J19" s="640"/>
      <c r="K19" s="2"/>
    </row>
    <row r="20" spans="2:12" ht="21" customHeight="1" x14ac:dyDescent="0.25">
      <c r="B20" s="10"/>
      <c r="C20" s="46" t="s">
        <v>195</v>
      </c>
      <c r="D20" s="641" t="str">
        <f>IF('Hoja Pedido'!D23:F23=0,"",'Hoja Pedido'!D23:F23)</f>
        <v>(seleccionar del desplegable)</v>
      </c>
      <c r="E20" s="641"/>
      <c r="F20" s="641"/>
      <c r="G20" s="43" t="s">
        <v>201</v>
      </c>
      <c r="H20" s="623" t="str">
        <f>IF('Hoja Pedido'!H23:I23=0,"",'Hoja Pedido'!H23:I23)</f>
        <v/>
      </c>
      <c r="I20" s="623"/>
      <c r="J20" s="48"/>
      <c r="K20" s="2"/>
    </row>
    <row r="21" spans="2:12" ht="21" customHeight="1" x14ac:dyDescent="0.25">
      <c r="B21" s="10"/>
      <c r="C21" s="46" t="s">
        <v>196</v>
      </c>
      <c r="D21" s="602" t="str">
        <f>IF('Hoja Pedido'!D24:F24=0,"",'Hoja Pedido'!D24:F24)</f>
        <v/>
      </c>
      <c r="E21" s="602"/>
      <c r="F21" s="602"/>
      <c r="G21" s="43" t="s">
        <v>197</v>
      </c>
      <c r="H21" s="643" t="str">
        <f>IF('Hoja Pedido'!H24:I24=0,"",'Hoja Pedido'!H24:I24)</f>
        <v/>
      </c>
      <c r="I21" s="643"/>
      <c r="J21" s="48"/>
      <c r="K21" s="2"/>
    </row>
    <row r="22" spans="2:12" ht="21" customHeight="1" x14ac:dyDescent="0.25">
      <c r="B22" s="10"/>
      <c r="C22" s="46"/>
      <c r="D22" s="602" t="str">
        <f>IF('Hoja Pedido'!D25:F25=0,"",'Hoja Pedido'!D25:F25)</f>
        <v/>
      </c>
      <c r="E22" s="602"/>
      <c r="F22" s="602"/>
      <c r="G22" s="43"/>
      <c r="H22" s="43"/>
      <c r="I22" s="43"/>
      <c r="J22" s="48"/>
      <c r="K22" s="2"/>
    </row>
    <row r="23" spans="2:12" ht="21" customHeight="1" x14ac:dyDescent="0.25">
      <c r="B23" s="10"/>
      <c r="C23" s="46"/>
      <c r="D23" s="602" t="str">
        <f>IF('Hoja Pedido'!D26:F26=0,"",'Hoja Pedido'!D26:F26)</f>
        <v/>
      </c>
      <c r="E23" s="602"/>
      <c r="F23" s="602"/>
      <c r="G23" s="43"/>
      <c r="H23" s="43"/>
      <c r="I23" s="43"/>
      <c r="J23" s="48"/>
      <c r="K23" s="2"/>
    </row>
    <row r="24" spans="2:12" ht="21" customHeight="1" x14ac:dyDescent="0.25">
      <c r="B24" s="10"/>
      <c r="C24" s="46" t="s">
        <v>198</v>
      </c>
      <c r="D24" s="602" t="str">
        <f>IF('Hoja Pedido'!D27:F27=0,"",'Hoja Pedido'!D27:F27)</f>
        <v/>
      </c>
      <c r="E24" s="602"/>
      <c r="F24" s="602"/>
      <c r="G24" s="43" t="s">
        <v>199</v>
      </c>
      <c r="H24" s="623" t="str">
        <f>IF('Hoja Pedido'!H27:I27=0,"",'Hoja Pedido'!H27:I27)</f>
        <v/>
      </c>
      <c r="I24" s="623"/>
      <c r="J24" s="48"/>
      <c r="K24" s="2"/>
    </row>
    <row r="25" spans="2:12" ht="21" customHeight="1" x14ac:dyDescent="0.25">
      <c r="B25" s="10"/>
      <c r="C25" s="46" t="s">
        <v>202</v>
      </c>
      <c r="D25" s="602" t="str">
        <f>IF('Hoja Pedido'!D28:F28=0,"",'Hoja Pedido'!D28:F28)</f>
        <v/>
      </c>
      <c r="E25" s="602"/>
      <c r="F25" s="602"/>
      <c r="G25" s="43" t="s">
        <v>203</v>
      </c>
      <c r="H25" s="623" t="str">
        <f>IF('Hoja Pedido'!H28:I28=0,"",'Hoja Pedido'!H28:I28)</f>
        <v/>
      </c>
      <c r="I25" s="623"/>
      <c r="J25" s="48"/>
      <c r="K25" s="2"/>
    </row>
    <row r="26" spans="2:12" ht="9" customHeight="1" thickBot="1" x14ac:dyDescent="0.3">
      <c r="B26" s="10"/>
      <c r="C26" s="58"/>
      <c r="D26" s="25"/>
      <c r="E26" s="22"/>
      <c r="F26" s="22"/>
      <c r="G26" s="24"/>
      <c r="H26" s="2"/>
      <c r="I26" s="22"/>
      <c r="J26" s="48"/>
      <c r="K26" s="2"/>
    </row>
    <row r="27" spans="2:12" ht="16.5" thickBot="1" x14ac:dyDescent="0.3">
      <c r="B27" s="638" t="s">
        <v>204</v>
      </c>
      <c r="C27" s="639"/>
      <c r="D27" s="639"/>
      <c r="E27" s="639"/>
      <c r="F27" s="639"/>
      <c r="G27" s="639"/>
      <c r="H27" s="639"/>
      <c r="I27" s="639"/>
      <c r="J27" s="640"/>
      <c r="K27" s="2"/>
      <c r="L27" s="2"/>
    </row>
    <row r="28" spans="2:12" ht="15.75" x14ac:dyDescent="0.25">
      <c r="B28" s="21"/>
      <c r="C28" s="645" t="s">
        <v>205</v>
      </c>
      <c r="D28" s="645" t="s">
        <v>206</v>
      </c>
      <c r="E28" s="645" t="s">
        <v>207</v>
      </c>
      <c r="F28" s="647" t="s">
        <v>208</v>
      </c>
      <c r="G28" s="648"/>
      <c r="H28" s="68"/>
      <c r="I28" s="645" t="s">
        <v>209</v>
      </c>
      <c r="J28" s="51"/>
      <c r="K28" s="2"/>
    </row>
    <row r="29" spans="2:12" ht="16.5" thickBot="1" x14ac:dyDescent="0.3">
      <c r="B29" s="10"/>
      <c r="C29" s="646"/>
      <c r="D29" s="646" t="s">
        <v>206</v>
      </c>
      <c r="E29" s="646"/>
      <c r="F29" s="649"/>
      <c r="G29" s="650"/>
      <c r="H29" s="62" t="s">
        <v>210</v>
      </c>
      <c r="I29" s="646"/>
      <c r="J29" s="48"/>
      <c r="K29" s="2"/>
    </row>
    <row r="30" spans="2:12" ht="21" customHeight="1" x14ac:dyDescent="0.25">
      <c r="B30" s="10"/>
      <c r="C30" s="63">
        <f>+'Hoja Pedido'!C33</f>
        <v>0</v>
      </c>
      <c r="D30" s="42" t="str">
        <f>+IF('Carrito Compra'!B2&lt;&gt;"",CONCATENATE('Carrito Compra'!B2,'Carrito Compra'!C2),"")</f>
        <v/>
      </c>
      <c r="E30" s="42" t="str">
        <f>+IF('Carrito Compra'!B2&lt;&gt;"",'Carrito Compra'!D2,"")</f>
        <v/>
      </c>
      <c r="F30" s="41" t="str">
        <f>+IF(E30&lt;&gt;"",'Carrito Compra'!E2,"")</f>
        <v/>
      </c>
      <c r="G30" s="40"/>
      <c r="H30" s="40" t="str">
        <f>+IF(E30&lt;&gt;"",'Carrito Compra'!F2,"")</f>
        <v/>
      </c>
      <c r="I30" s="52">
        <f>+IF(E30&lt;&gt;"",'Carrito Compra'!H2,)</f>
        <v>0</v>
      </c>
      <c r="J30" s="55"/>
      <c r="K30" s="18"/>
    </row>
    <row r="31" spans="2:12" ht="21" customHeight="1" x14ac:dyDescent="0.25">
      <c r="B31" s="10"/>
      <c r="C31" s="64">
        <f>+'Hoja Pedido'!C34</f>
        <v>0</v>
      </c>
      <c r="D31" s="42" t="str">
        <f>+IF('Carrito Compra'!B3&lt;&gt;"",CONCATENATE('Carrito Compra'!B3,'Carrito Compra'!C3),"")</f>
        <v/>
      </c>
      <c r="E31" s="42" t="str">
        <f>+IF('Carrito Compra'!B3&lt;&gt;"",'Carrito Compra'!D3,"")</f>
        <v/>
      </c>
      <c r="F31" s="41" t="str">
        <f>+IF(E31&lt;&gt;"",'Carrito Compra'!E3,"")</f>
        <v/>
      </c>
      <c r="G31" s="40"/>
      <c r="H31" s="40" t="str">
        <f>+IF(E31&lt;&gt;"",'Carrito Compra'!F3,"")</f>
        <v/>
      </c>
      <c r="I31" s="53">
        <f>+IF(E31&lt;&gt;"",'Carrito Compra'!H3,)</f>
        <v>0</v>
      </c>
      <c r="J31" s="55"/>
      <c r="K31" s="18"/>
    </row>
    <row r="32" spans="2:12" ht="21" customHeight="1" x14ac:dyDescent="0.25">
      <c r="B32" s="10"/>
      <c r="C32" s="64">
        <f>+'Hoja Pedido'!C35</f>
        <v>0</v>
      </c>
      <c r="D32" s="42" t="str">
        <f>+IF('Carrito Compra'!B4&lt;&gt;"",CONCATENATE('Carrito Compra'!B4,'Carrito Compra'!C4),"")</f>
        <v/>
      </c>
      <c r="E32" s="42" t="str">
        <f>+IF('Carrito Compra'!B4&lt;&gt;"",'Carrito Compra'!D4,"")</f>
        <v/>
      </c>
      <c r="F32" s="41" t="str">
        <f>+IF(E32&lt;&gt;"",'Carrito Compra'!E4,"")</f>
        <v/>
      </c>
      <c r="G32" s="40"/>
      <c r="H32" s="40" t="str">
        <f>+IF(E32&lt;&gt;"",'Carrito Compra'!F4,"")</f>
        <v/>
      </c>
      <c r="I32" s="53">
        <f>+IF(E32&lt;&gt;"",'Carrito Compra'!H4,)</f>
        <v>0</v>
      </c>
      <c r="J32" s="55"/>
      <c r="K32" s="18"/>
    </row>
    <row r="33" spans="2:11" ht="21" customHeight="1" x14ac:dyDescent="0.25">
      <c r="B33" s="10"/>
      <c r="C33" s="64">
        <f>+'Hoja Pedido'!C36</f>
        <v>0</v>
      </c>
      <c r="D33" s="42" t="str">
        <f>+IF('Carrito Compra'!B5&lt;&gt;"",CONCATENATE('Carrito Compra'!B5,'Carrito Compra'!C5),"")</f>
        <v/>
      </c>
      <c r="E33" s="42" t="str">
        <f>+IF('Carrito Compra'!B5&lt;&gt;"",'Carrito Compra'!D5,"")</f>
        <v/>
      </c>
      <c r="F33" s="41" t="str">
        <f>+IF(E33&lt;&gt;"",'Carrito Compra'!E5,"")</f>
        <v/>
      </c>
      <c r="G33" s="40"/>
      <c r="H33" s="40" t="str">
        <f>+IF(E33&lt;&gt;"",'Carrito Compra'!F5,"")</f>
        <v/>
      </c>
      <c r="I33" s="53">
        <f>+IF(E33&lt;&gt;"",'Carrito Compra'!H5,)</f>
        <v>0</v>
      </c>
      <c r="J33" s="55"/>
      <c r="K33" s="18"/>
    </row>
    <row r="34" spans="2:11" ht="21" customHeight="1" x14ac:dyDescent="0.25">
      <c r="B34" s="10"/>
      <c r="C34" s="64">
        <f>+'Hoja Pedido'!C37</f>
        <v>0</v>
      </c>
      <c r="D34" s="42" t="str">
        <f>+IF('Carrito Compra'!B6&lt;&gt;"",CONCATENATE('Carrito Compra'!B6,'Carrito Compra'!C6),"")</f>
        <v/>
      </c>
      <c r="E34" s="42" t="str">
        <f>+IF('Carrito Compra'!B6&lt;&gt;"",'Carrito Compra'!D6,"")</f>
        <v/>
      </c>
      <c r="F34" s="41" t="str">
        <f>+IF(E34&lt;&gt;"",'Carrito Compra'!E6,"")</f>
        <v/>
      </c>
      <c r="G34" s="40"/>
      <c r="H34" s="40" t="str">
        <f>+IF(E34&lt;&gt;"",'Carrito Compra'!F6,"")</f>
        <v/>
      </c>
      <c r="I34" s="53">
        <f>+IF(E34&lt;&gt;"",'Carrito Compra'!H6,)</f>
        <v>0</v>
      </c>
      <c r="J34" s="55"/>
      <c r="K34" s="18"/>
    </row>
    <row r="35" spans="2:11" ht="21" customHeight="1" x14ac:dyDescent="0.25">
      <c r="B35" s="10"/>
      <c r="C35" s="64">
        <f>+'Hoja Pedido'!C38</f>
        <v>0</v>
      </c>
      <c r="D35" s="42" t="str">
        <f>+IF('Carrito Compra'!B7&lt;&gt;"",CONCATENATE('Carrito Compra'!B7,'Carrito Compra'!C7),"")</f>
        <v/>
      </c>
      <c r="E35" s="42" t="str">
        <f>+IF('Carrito Compra'!B7&lt;&gt;"",'Carrito Compra'!D7,"")</f>
        <v/>
      </c>
      <c r="F35" s="41" t="str">
        <f>+IF(E35&lt;&gt;"",'Carrito Compra'!E7,"")</f>
        <v/>
      </c>
      <c r="G35" s="40"/>
      <c r="H35" s="40" t="str">
        <f>+IF(E35&lt;&gt;"",'Carrito Compra'!F7,"")</f>
        <v/>
      </c>
      <c r="I35" s="53">
        <f>+IF(E35&lt;&gt;"",'Carrito Compra'!H7,)</f>
        <v>0</v>
      </c>
      <c r="J35" s="55"/>
      <c r="K35" s="18"/>
    </row>
    <row r="36" spans="2:11" ht="21" customHeight="1" x14ac:dyDescent="0.25">
      <c r="B36" s="10"/>
      <c r="C36" s="64">
        <f>+'Hoja Pedido'!C39</f>
        <v>0</v>
      </c>
      <c r="D36" s="42" t="str">
        <f>+IF('Carrito Compra'!B8&lt;&gt;"",CONCATENATE('Carrito Compra'!B8,'Carrito Compra'!C8),"")</f>
        <v/>
      </c>
      <c r="E36" s="42" t="str">
        <f>+IF('Carrito Compra'!B8&lt;&gt;"",'Carrito Compra'!D8,"")</f>
        <v/>
      </c>
      <c r="F36" s="41" t="str">
        <f>+IF(E36&lt;&gt;"",'Carrito Compra'!E8,"")</f>
        <v/>
      </c>
      <c r="G36" s="40"/>
      <c r="H36" s="40" t="str">
        <f>+IF(E36&lt;&gt;"",'Carrito Compra'!F8,"")</f>
        <v/>
      </c>
      <c r="I36" s="53">
        <f>+IF(E36&lt;&gt;"",'Carrito Compra'!H8,)</f>
        <v>0</v>
      </c>
      <c r="J36" s="55"/>
      <c r="K36" s="18"/>
    </row>
    <row r="37" spans="2:11" ht="21" customHeight="1" x14ac:dyDescent="0.25">
      <c r="B37" s="10"/>
      <c r="C37" s="64">
        <f>+'Hoja Pedido'!C40</f>
        <v>0</v>
      </c>
      <c r="D37" s="42" t="str">
        <f>+IF('Carrito Compra'!B9&lt;&gt;"",CONCATENATE('Carrito Compra'!B9,'Carrito Compra'!C9),"")</f>
        <v/>
      </c>
      <c r="E37" s="42" t="str">
        <f>+IF('Carrito Compra'!B9&lt;&gt;"",'Carrito Compra'!D9,"")</f>
        <v/>
      </c>
      <c r="F37" s="41" t="str">
        <f>+IF(E37&lt;&gt;"",'Carrito Compra'!E9,"")</f>
        <v/>
      </c>
      <c r="G37" s="40"/>
      <c r="H37" s="40" t="str">
        <f>+IF(E37&lt;&gt;"",'Carrito Compra'!F9,"")</f>
        <v/>
      </c>
      <c r="I37" s="53">
        <f>+IF(E37&lt;&gt;"",'Carrito Compra'!H9,)</f>
        <v>0</v>
      </c>
      <c r="J37" s="55"/>
      <c r="K37" s="18"/>
    </row>
    <row r="38" spans="2:11" ht="21" customHeight="1" x14ac:dyDescent="0.25">
      <c r="B38" s="10"/>
      <c r="C38" s="64">
        <f>+'Hoja Pedido'!C41</f>
        <v>0</v>
      </c>
      <c r="D38" s="42" t="str">
        <f>+IF('Carrito Compra'!B10&lt;&gt;"",CONCATENATE('Carrito Compra'!B10,'Carrito Compra'!C10),"")</f>
        <v/>
      </c>
      <c r="E38" s="42" t="str">
        <f>+IF('Carrito Compra'!B10&lt;&gt;"",'Carrito Compra'!D10,"")</f>
        <v/>
      </c>
      <c r="F38" s="41" t="str">
        <f>+IF(E38&lt;&gt;"",'Carrito Compra'!E10,"")</f>
        <v/>
      </c>
      <c r="G38" s="40"/>
      <c r="H38" s="40" t="str">
        <f>+IF(E38&lt;&gt;"",'Carrito Compra'!F10,"")</f>
        <v/>
      </c>
      <c r="I38" s="53">
        <f>+IF(E38&lt;&gt;"",'Carrito Compra'!H10,)</f>
        <v>0</v>
      </c>
      <c r="J38" s="55"/>
      <c r="K38" s="18"/>
    </row>
    <row r="39" spans="2:11" ht="21" customHeight="1" x14ac:dyDescent="0.25">
      <c r="B39" s="10"/>
      <c r="C39" s="64">
        <f>+'Hoja Pedido'!C42</f>
        <v>0</v>
      </c>
      <c r="D39" s="42" t="str">
        <f>+IF('Carrito Compra'!B11&lt;&gt;"",CONCATENATE('Carrito Compra'!B11,'Carrito Compra'!C11),"")</f>
        <v/>
      </c>
      <c r="E39" s="42" t="str">
        <f>+IF('Carrito Compra'!B11&lt;&gt;"",'Carrito Compra'!D11,"")</f>
        <v/>
      </c>
      <c r="F39" s="41" t="str">
        <f>+IF(E39&lt;&gt;"",'Carrito Compra'!E11,"")</f>
        <v/>
      </c>
      <c r="G39" s="40"/>
      <c r="H39" s="40" t="str">
        <f>+IF(E39&lt;&gt;"",'Carrito Compra'!F11,"")</f>
        <v/>
      </c>
      <c r="I39" s="53">
        <f>+IF(E39&lt;&gt;"",'Carrito Compra'!H11,)</f>
        <v>0</v>
      </c>
      <c r="J39" s="55"/>
      <c r="K39" s="18"/>
    </row>
    <row r="40" spans="2:11" ht="21" customHeight="1" x14ac:dyDescent="0.25">
      <c r="B40" s="10"/>
      <c r="C40" s="64">
        <f>+'Hoja Pedido'!C43</f>
        <v>0</v>
      </c>
      <c r="D40" s="42" t="str">
        <f>+IF('Carrito Compra'!B12&lt;&gt;"",CONCATENATE('Carrito Compra'!B12,'Carrito Compra'!C12),"")</f>
        <v/>
      </c>
      <c r="E40" s="42" t="str">
        <f>+IF('Carrito Compra'!B12&lt;&gt;"",'Carrito Compra'!D12,"")</f>
        <v/>
      </c>
      <c r="F40" s="41" t="str">
        <f>+IF(E40&lt;&gt;"",'Carrito Compra'!E12,"")</f>
        <v/>
      </c>
      <c r="G40" s="40"/>
      <c r="H40" s="40" t="str">
        <f>+IF(E40&lt;&gt;"",'Carrito Compra'!F12,"")</f>
        <v/>
      </c>
      <c r="I40" s="53">
        <f>+IF(E40&lt;&gt;"",'Carrito Compra'!H12,)</f>
        <v>0</v>
      </c>
      <c r="J40" s="55"/>
      <c r="K40" s="18"/>
    </row>
    <row r="41" spans="2:11" ht="21" customHeight="1" x14ac:dyDescent="0.25">
      <c r="B41" s="10"/>
      <c r="C41" s="64">
        <f>+'Hoja Pedido'!C44</f>
        <v>0</v>
      </c>
      <c r="D41" s="42" t="str">
        <f>+IF('Carrito Compra'!B13&lt;&gt;"",CONCATENATE('Carrito Compra'!B13,'Carrito Compra'!C13),"")</f>
        <v/>
      </c>
      <c r="E41" s="42" t="str">
        <f>+IF('Carrito Compra'!B13&lt;&gt;"",'Carrito Compra'!D13,"")</f>
        <v/>
      </c>
      <c r="F41" s="41" t="str">
        <f>+IF(E41&lt;&gt;"",'Carrito Compra'!E13,"")</f>
        <v/>
      </c>
      <c r="G41" s="40"/>
      <c r="H41" s="40" t="str">
        <f>+IF(E41&lt;&gt;"",'Carrito Compra'!F13,"")</f>
        <v/>
      </c>
      <c r="I41" s="53">
        <f>+IF(E41&lt;&gt;"",'Carrito Compra'!H13,)</f>
        <v>0</v>
      </c>
      <c r="J41" s="55"/>
      <c r="K41" s="18"/>
    </row>
    <row r="42" spans="2:11" ht="21" customHeight="1" x14ac:dyDescent="0.25">
      <c r="B42" s="10"/>
      <c r="C42" s="64">
        <f>+'Hoja Pedido'!C45</f>
        <v>0</v>
      </c>
      <c r="D42" s="42" t="str">
        <f>+IF('Carrito Compra'!B14&lt;&gt;"",CONCATENATE('Carrito Compra'!B14,'Carrito Compra'!C14),"")</f>
        <v/>
      </c>
      <c r="E42" s="42" t="str">
        <f>+IF('Carrito Compra'!B14&lt;&gt;"",'Carrito Compra'!D14,"")</f>
        <v/>
      </c>
      <c r="F42" s="41" t="str">
        <f>+IF(E42&lt;&gt;"",'Carrito Compra'!E14,"")</f>
        <v/>
      </c>
      <c r="G42" s="40"/>
      <c r="H42" s="40" t="str">
        <f>+IF(E42&lt;&gt;"",'Carrito Compra'!F14,"")</f>
        <v/>
      </c>
      <c r="I42" s="53">
        <f>+IF(E42&lt;&gt;"",'Carrito Compra'!H14,)</f>
        <v>0</v>
      </c>
      <c r="J42" s="55"/>
      <c r="K42" s="18"/>
    </row>
    <row r="43" spans="2:11" ht="21" customHeight="1" x14ac:dyDescent="0.25">
      <c r="B43" s="10"/>
      <c r="C43" s="64">
        <f>+'Hoja Pedido'!C46</f>
        <v>0</v>
      </c>
      <c r="D43" s="42" t="str">
        <f>+IF('Carrito Compra'!B15&lt;&gt;"",CONCATENATE('Carrito Compra'!B15,'Carrito Compra'!C15),"")</f>
        <v/>
      </c>
      <c r="E43" s="42" t="str">
        <f>+IF('Carrito Compra'!B15&lt;&gt;"",'Carrito Compra'!D15,"")</f>
        <v/>
      </c>
      <c r="F43" s="41" t="str">
        <f>+IF(E43&lt;&gt;"",'Carrito Compra'!E15,"")</f>
        <v/>
      </c>
      <c r="G43" s="40"/>
      <c r="H43" s="40" t="str">
        <f>+IF(E43&lt;&gt;"",'Carrito Compra'!F15,"")</f>
        <v/>
      </c>
      <c r="I43" s="53">
        <f>+IF(E43&lt;&gt;"",'Carrito Compra'!H15,)</f>
        <v>0</v>
      </c>
      <c r="J43" s="55"/>
      <c r="K43" s="18"/>
    </row>
    <row r="44" spans="2:11" ht="21" customHeight="1" x14ac:dyDescent="0.25">
      <c r="B44" s="10"/>
      <c r="C44" s="64">
        <f>+'Hoja Pedido'!C47</f>
        <v>0</v>
      </c>
      <c r="D44" s="42" t="str">
        <f>+IF('Carrito Compra'!B16&lt;&gt;"",CONCATENATE('Carrito Compra'!B16,'Carrito Compra'!C16),"")</f>
        <v/>
      </c>
      <c r="E44" s="42" t="str">
        <f>+IF('Carrito Compra'!B16&lt;&gt;"",'Carrito Compra'!D16,"")</f>
        <v/>
      </c>
      <c r="F44" s="41" t="str">
        <f>+IF(E44&lt;&gt;"",'Carrito Compra'!E16,"")</f>
        <v/>
      </c>
      <c r="G44" s="40"/>
      <c r="H44" s="40" t="str">
        <f>+IF(E44&lt;&gt;"",'Carrito Compra'!F16,"")</f>
        <v/>
      </c>
      <c r="I44" s="53">
        <f>+IF(E44&lt;&gt;"",'Carrito Compra'!H16,)</f>
        <v>0</v>
      </c>
      <c r="J44" s="55"/>
      <c r="K44" s="18"/>
    </row>
    <row r="45" spans="2:11" ht="21" customHeight="1" x14ac:dyDescent="0.25">
      <c r="B45" s="19"/>
      <c r="C45" s="64">
        <f>+'Hoja Pedido'!C48</f>
        <v>0</v>
      </c>
      <c r="D45" s="42" t="str">
        <f>+IF('Carrito Compra'!B17&lt;&gt;"",CONCATENATE('Carrito Compra'!B17,'Carrito Compra'!C17),"")</f>
        <v/>
      </c>
      <c r="E45" s="42" t="str">
        <f>+IF('Carrito Compra'!B17&lt;&gt;"",'Carrito Compra'!D17,"")</f>
        <v/>
      </c>
      <c r="F45" s="41" t="str">
        <f>+IF(E45&lt;&gt;"",'Carrito Compra'!E17,"")</f>
        <v/>
      </c>
      <c r="G45" s="40"/>
      <c r="H45" s="40" t="str">
        <f>+IF(E45&lt;&gt;"",'Carrito Compra'!F17,"")</f>
        <v/>
      </c>
      <c r="I45" s="53">
        <f>+IF(E45&lt;&gt;"",'Carrito Compra'!H17,)</f>
        <v>0</v>
      </c>
      <c r="J45" s="55"/>
      <c r="K45" s="18"/>
    </row>
    <row r="46" spans="2:11" ht="21" customHeight="1" x14ac:dyDescent="0.25">
      <c r="B46" s="19"/>
      <c r="C46" s="64">
        <f>+'Hoja Pedido'!C49</f>
        <v>0</v>
      </c>
      <c r="D46" s="42" t="str">
        <f>+IF('Carrito Compra'!B18&lt;&gt;"",CONCATENATE('Carrito Compra'!B18,'Carrito Compra'!C18),"")</f>
        <v/>
      </c>
      <c r="E46" s="42" t="str">
        <f>+IF('Carrito Compra'!B18&lt;&gt;"",'Carrito Compra'!D18,"")</f>
        <v/>
      </c>
      <c r="F46" s="41" t="str">
        <f>+IF(E46&lt;&gt;"",'Carrito Compra'!E18,"")</f>
        <v/>
      </c>
      <c r="G46" s="40"/>
      <c r="H46" s="40" t="str">
        <f>+IF(E46&lt;&gt;"",'Carrito Compra'!F18,"")</f>
        <v/>
      </c>
      <c r="I46" s="53">
        <f>+IF(E46&lt;&gt;"",'Carrito Compra'!H18,)</f>
        <v>0</v>
      </c>
      <c r="J46" s="55"/>
      <c r="K46" s="18"/>
    </row>
    <row r="47" spans="2:11" ht="21" customHeight="1" x14ac:dyDescent="0.25">
      <c r="B47" s="19"/>
      <c r="C47" s="64">
        <f>+'Hoja Pedido'!C50</f>
        <v>0</v>
      </c>
      <c r="D47" s="42" t="str">
        <f>+IF('Carrito Compra'!B19&lt;&gt;"",CONCATENATE('Carrito Compra'!B19,'Carrito Compra'!C19),"")</f>
        <v/>
      </c>
      <c r="E47" s="42" t="str">
        <f>+IF('Carrito Compra'!B19&lt;&gt;"",'Carrito Compra'!D19,"")</f>
        <v/>
      </c>
      <c r="F47" s="41" t="str">
        <f>+IF(E47&lt;&gt;"",'Carrito Compra'!E19,"")</f>
        <v/>
      </c>
      <c r="G47" s="40"/>
      <c r="H47" s="40" t="str">
        <f>+IF(E47&lt;&gt;"",'Carrito Compra'!F19,"")</f>
        <v/>
      </c>
      <c r="I47" s="53">
        <f>+IF(E47&lt;&gt;"",'Carrito Compra'!H19,)</f>
        <v>0</v>
      </c>
      <c r="J47" s="55"/>
      <c r="K47" s="18"/>
    </row>
    <row r="48" spans="2:11" ht="21" customHeight="1" x14ac:dyDescent="0.25">
      <c r="B48" s="19"/>
      <c r="C48" s="64">
        <f>+'Hoja Pedido'!C51</f>
        <v>0</v>
      </c>
      <c r="D48" s="42" t="str">
        <f>+IF('Carrito Compra'!B20&lt;&gt;"",CONCATENATE('Carrito Compra'!B20,'Carrito Compra'!C20),"")</f>
        <v/>
      </c>
      <c r="E48" s="42" t="str">
        <f>+IF('Carrito Compra'!B20&lt;&gt;"",'Carrito Compra'!D20,"")</f>
        <v/>
      </c>
      <c r="F48" s="41" t="str">
        <f>+IF(E48&lt;&gt;"",'Carrito Compra'!E20,"")</f>
        <v/>
      </c>
      <c r="G48" s="40"/>
      <c r="H48" s="40" t="str">
        <f>+IF(E48&lt;&gt;"",'Carrito Compra'!F20,"")</f>
        <v/>
      </c>
      <c r="I48" s="53">
        <f>+IF(E48&lt;&gt;"",'Carrito Compra'!H20,)</f>
        <v>0</v>
      </c>
      <c r="J48" s="55"/>
      <c r="K48" s="18"/>
    </row>
    <row r="49" spans="1:26" ht="21" customHeight="1" x14ac:dyDescent="0.25">
      <c r="B49" s="19"/>
      <c r="C49" s="64">
        <f>+'Hoja Pedido'!C52</f>
        <v>0</v>
      </c>
      <c r="D49" s="42" t="str">
        <f>+IF('Carrito Compra'!B21&lt;&gt;"",CONCATENATE('Carrito Compra'!B21,'Carrito Compra'!C21),"")</f>
        <v/>
      </c>
      <c r="E49" s="42" t="str">
        <f>+IF('Carrito Compra'!B21&lt;&gt;"",'Carrito Compra'!D21,"")</f>
        <v/>
      </c>
      <c r="F49" s="41" t="str">
        <f>+IF(E49&lt;&gt;"",'Carrito Compra'!E21,"")</f>
        <v/>
      </c>
      <c r="G49" s="40"/>
      <c r="H49" s="40" t="str">
        <f>+IF(E49&lt;&gt;"",'Carrito Compra'!F21,"")</f>
        <v/>
      </c>
      <c r="I49" s="53">
        <f>+IF(E49&lt;&gt;"",'Carrito Compra'!H21,)</f>
        <v>0</v>
      </c>
      <c r="J49" s="55"/>
      <c r="K49" s="18"/>
    </row>
    <row r="50" spans="1:26" ht="21" customHeight="1" x14ac:dyDescent="0.25">
      <c r="B50" s="19"/>
      <c r="C50" s="64">
        <f>+'Hoja Pedido'!C53</f>
        <v>0</v>
      </c>
      <c r="D50" s="42" t="str">
        <f>+IF('Carrito Compra'!B22&lt;&gt;"",CONCATENATE('Carrito Compra'!B22,'Carrito Compra'!C22),"")</f>
        <v/>
      </c>
      <c r="E50" s="42" t="str">
        <f>+IF('Carrito Compra'!B22&lt;&gt;"",'Carrito Compra'!D22,"")</f>
        <v/>
      </c>
      <c r="F50" s="41" t="str">
        <f>+IF(E50&lt;&gt;"",'Carrito Compra'!E22,"")</f>
        <v/>
      </c>
      <c r="G50" s="40"/>
      <c r="H50" s="40" t="str">
        <f>+IF(E50&lt;&gt;"",'Carrito Compra'!F22,"")</f>
        <v/>
      </c>
      <c r="I50" s="53">
        <f>+IF(E50&lt;&gt;"",'Carrito Compra'!H22,)</f>
        <v>0</v>
      </c>
      <c r="J50" s="55"/>
      <c r="K50" s="18"/>
    </row>
    <row r="51" spans="1:26" ht="21" customHeight="1" x14ac:dyDescent="0.25">
      <c r="B51" s="19"/>
      <c r="C51" s="64">
        <f>+'Hoja Pedido'!C54</f>
        <v>0</v>
      </c>
      <c r="D51" s="42" t="str">
        <f>+IF('Carrito Compra'!B23&lt;&gt;"",CONCATENATE('Carrito Compra'!B23,'Carrito Compra'!C23),"")</f>
        <v/>
      </c>
      <c r="E51" s="42" t="str">
        <f>+IF('Carrito Compra'!B23&lt;&gt;"",'Carrito Compra'!D23,"")</f>
        <v/>
      </c>
      <c r="F51" s="41" t="str">
        <f>+IF(E51&lt;&gt;"",'Carrito Compra'!E23,"")</f>
        <v/>
      </c>
      <c r="G51" s="40"/>
      <c r="H51" s="40" t="str">
        <f>+IF(E51&lt;&gt;"",'Carrito Compra'!F23,"")</f>
        <v/>
      </c>
      <c r="I51" s="53">
        <f>+IF(E51&lt;&gt;"",'Carrito Compra'!H23,)</f>
        <v>0</v>
      </c>
      <c r="J51" s="55"/>
      <c r="K51" s="18"/>
    </row>
    <row r="52" spans="1:26" ht="21" customHeight="1" x14ac:dyDescent="0.25">
      <c r="B52" s="19"/>
      <c r="C52" s="64">
        <f>+'Hoja Pedido'!C55</f>
        <v>0</v>
      </c>
      <c r="D52" s="42" t="str">
        <f>+IF('Carrito Compra'!B24&lt;&gt;"",CONCATENATE('Carrito Compra'!B24,'Carrito Compra'!C24),"")</f>
        <v/>
      </c>
      <c r="E52" s="42" t="str">
        <f>+IF('Carrito Compra'!B24&lt;&gt;"",'Carrito Compra'!D24,"")</f>
        <v/>
      </c>
      <c r="F52" s="41" t="str">
        <f>+IF(E52&lt;&gt;"",'Carrito Compra'!E24,"")</f>
        <v/>
      </c>
      <c r="G52" s="40"/>
      <c r="H52" s="40" t="str">
        <f>+IF(E52&lt;&gt;"",'Carrito Compra'!F24,"")</f>
        <v/>
      </c>
      <c r="I52" s="53">
        <f>+IF(E52&lt;&gt;"",'Carrito Compra'!H24,)</f>
        <v>0</v>
      </c>
      <c r="J52" s="67"/>
      <c r="K52" s="18"/>
    </row>
    <row r="53" spans="1:26" ht="9" customHeight="1" thickBot="1" x14ac:dyDescent="0.3">
      <c r="B53" s="20"/>
      <c r="C53" s="54"/>
      <c r="D53" s="69"/>
      <c r="E53" s="54"/>
      <c r="F53" s="654"/>
      <c r="G53" s="654"/>
      <c r="H53" s="65"/>
      <c r="I53" s="66"/>
      <c r="J53" s="56"/>
      <c r="K53" s="18"/>
    </row>
    <row r="54" spans="1:26" ht="16.5" thickBot="1" x14ac:dyDescent="0.3">
      <c r="B54" s="655" t="s">
        <v>211</v>
      </c>
      <c r="C54" s="656"/>
      <c r="D54" s="656"/>
      <c r="E54" s="656"/>
      <c r="F54" s="656"/>
      <c r="G54" s="656"/>
      <c r="H54" s="656"/>
      <c r="I54" s="656"/>
      <c r="J54" s="657"/>
      <c r="K54" s="18"/>
      <c r="L54" s="18"/>
    </row>
    <row r="55" spans="1:26" ht="16.5" customHeight="1" thickBot="1" x14ac:dyDescent="0.3">
      <c r="B55" s="75"/>
      <c r="C55" s="658" t="s">
        <v>212</v>
      </c>
      <c r="D55" s="658"/>
      <c r="E55" s="658"/>
      <c r="F55" s="658"/>
      <c r="G55" s="658"/>
      <c r="H55" s="658"/>
      <c r="I55" s="658"/>
      <c r="J55" s="659"/>
      <c r="K55" s="18"/>
    </row>
    <row r="56" spans="1:26" ht="16.5" thickBot="1" x14ac:dyDescent="0.3">
      <c r="B56" s="660" t="s">
        <v>213</v>
      </c>
      <c r="C56" s="661"/>
      <c r="D56" s="661"/>
      <c r="E56" s="661"/>
      <c r="F56" s="661"/>
      <c r="G56" s="661"/>
      <c r="H56" s="661"/>
      <c r="I56" s="661"/>
      <c r="J56" s="662"/>
      <c r="K56" s="15"/>
      <c r="L56" s="15"/>
    </row>
    <row r="57" spans="1:26" ht="83.25" customHeight="1" thickBot="1" x14ac:dyDescent="0.3">
      <c r="B57" s="617" t="str">
        <f>IF('Hoja Pedido'!B60:J60&lt;&gt;"",'Hoja Pedido'!B60:J60,"")</f>
        <v/>
      </c>
      <c r="C57" s="618"/>
      <c r="D57" s="618"/>
      <c r="E57" s="618"/>
      <c r="F57" s="618"/>
      <c r="G57" s="618"/>
      <c r="H57" s="618"/>
      <c r="I57" s="618"/>
      <c r="J57" s="619"/>
      <c r="K57" s="15"/>
    </row>
    <row r="58" spans="1:26" s="95" customFormat="1" ht="15.75" customHeight="1" thickBot="1" x14ac:dyDescent="0.3">
      <c r="A58" s="1"/>
      <c r="B58" s="212"/>
      <c r="C58" s="213" t="str">
        <f>IF('Hoja Pedido'!C61=0,"",'Hoja Pedido'!C61)</f>
        <v/>
      </c>
      <c r="D58" s="234"/>
      <c r="E58" s="234"/>
      <c r="F58" s="234"/>
      <c r="G58" s="214"/>
      <c r="H58" s="214"/>
      <c r="I58" s="214"/>
      <c r="J58" s="215"/>
      <c r="K58" s="15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s="95" customFormat="1" ht="15.75" customHeight="1" x14ac:dyDescent="0.25">
      <c r="A59" s="1"/>
      <c r="B59" s="212"/>
      <c r="C59" s="216" t="str">
        <f>IF('Hoja Pedido'!C61=0,"",'Hoja Pedido'!C62)</f>
        <v/>
      </c>
      <c r="D59" s="217" t="str">
        <f>IF('Hoja Pedido'!D62=0,"",'Hoja Pedido'!D62)</f>
        <v/>
      </c>
      <c r="E59" s="218"/>
      <c r="F59" s="219"/>
      <c r="G59" s="214"/>
      <c r="H59" s="214"/>
      <c r="I59" s="214"/>
      <c r="J59" s="215"/>
      <c r="K59" s="15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s="95" customFormat="1" ht="15.75" customHeight="1" x14ac:dyDescent="0.25">
      <c r="A60" s="1"/>
      <c r="B60" s="212"/>
      <c r="C60" s="220" t="str">
        <f>IF('Hoja Pedido'!C61=0,"",'Hoja Pedido'!C63)</f>
        <v/>
      </c>
      <c r="D60" s="221" t="str">
        <f>IF('Hoja Pedido'!D63=0,"",'Hoja Pedido'!D63)</f>
        <v/>
      </c>
      <c r="E60" s="222"/>
      <c r="F60" s="223"/>
      <c r="G60" s="214"/>
      <c r="H60" s="214"/>
      <c r="I60" s="214"/>
      <c r="J60" s="215"/>
      <c r="K60" s="15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s="95" customFormat="1" ht="15.75" customHeight="1" x14ac:dyDescent="0.25">
      <c r="A61" s="1"/>
      <c r="B61" s="212"/>
      <c r="C61" s="220" t="str">
        <f>IF('Hoja Pedido'!C61=0,"",'Hoja Pedido'!C64)</f>
        <v/>
      </c>
      <c r="D61" s="221" t="str">
        <f>IF('Hoja Pedido'!D64=0,"",'Hoja Pedido'!D64)</f>
        <v/>
      </c>
      <c r="E61" s="222"/>
      <c r="F61" s="223"/>
      <c r="G61" s="214"/>
      <c r="H61" s="214"/>
      <c r="I61" s="214"/>
      <c r="J61" s="215"/>
      <c r="K61" s="15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s="95" customFormat="1" ht="15.75" customHeight="1" x14ac:dyDescent="0.25">
      <c r="A62" s="1"/>
      <c r="B62" s="212"/>
      <c r="C62" s="220" t="str">
        <f>IF('Hoja Pedido'!C61=0,"",'Hoja Pedido'!C65)</f>
        <v/>
      </c>
      <c r="D62" s="221" t="str">
        <f>IF('Hoja Pedido'!D65=0,"",'Hoja Pedido'!D65)</f>
        <v/>
      </c>
      <c r="E62" s="222"/>
      <c r="F62" s="223"/>
      <c r="G62" s="214"/>
      <c r="H62" s="214"/>
      <c r="I62" s="214"/>
      <c r="J62" s="215"/>
      <c r="K62" s="15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s="95" customFormat="1" ht="15.75" customHeight="1" x14ac:dyDescent="0.25">
      <c r="A63" s="1"/>
      <c r="B63" s="212"/>
      <c r="C63" s="220" t="str">
        <f>IF('Hoja Pedido'!C61=0,"",'Hoja Pedido'!C66)</f>
        <v/>
      </c>
      <c r="D63" s="224" t="str">
        <f>IF('Hoja Pedido'!D66=0,"",'Hoja Pedido'!D66)</f>
        <v/>
      </c>
      <c r="E63" s="222"/>
      <c r="F63" s="223"/>
      <c r="G63" s="214"/>
      <c r="H63" s="214"/>
      <c r="I63" s="214"/>
      <c r="J63" s="215"/>
      <c r="K63" s="15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s="95" customFormat="1" ht="15.75" customHeight="1" x14ac:dyDescent="0.25">
      <c r="A64" s="1"/>
      <c r="B64" s="212"/>
      <c r="C64" s="220" t="str">
        <f>IF('Hoja Pedido'!C61=0,"",'Hoja Pedido'!C67)</f>
        <v/>
      </c>
      <c r="D64" s="224" t="str">
        <f>IF('Hoja Pedido'!D67=0,"",'Hoja Pedido'!D67)</f>
        <v/>
      </c>
      <c r="E64" s="222"/>
      <c r="F64" s="223"/>
      <c r="G64" s="214"/>
      <c r="H64" s="214"/>
      <c r="I64" s="214"/>
      <c r="J64" s="215"/>
      <c r="K64" s="15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s="95" customFormat="1" ht="15.75" customHeight="1" thickBot="1" x14ac:dyDescent="0.3">
      <c r="A65" s="1"/>
      <c r="B65" s="225"/>
      <c r="C65" s="226" t="str">
        <f>IF('Hoja Pedido'!C61=0,"",'Hoja Pedido'!C68)</f>
        <v/>
      </c>
      <c r="D65" s="227" t="str">
        <f>IF('Hoja Pedido'!D68=0,"",'Hoja Pedido'!D68)</f>
        <v/>
      </c>
      <c r="E65" s="228"/>
      <c r="F65" s="229"/>
      <c r="G65" s="15"/>
      <c r="H65" s="15"/>
      <c r="I65" s="15"/>
      <c r="J65" s="230"/>
      <c r="K65" s="15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s="95" customFormat="1" ht="6" customHeight="1" thickBot="1" x14ac:dyDescent="0.3">
      <c r="A66" s="1"/>
      <c r="B66" s="231"/>
      <c r="C66" s="232"/>
      <c r="D66" s="232"/>
      <c r="E66" s="3"/>
      <c r="F66" s="3"/>
      <c r="G66" s="3"/>
      <c r="H66" s="3"/>
      <c r="I66" s="3"/>
      <c r="J66" s="233"/>
      <c r="K66" s="15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thickBot="1" x14ac:dyDescent="0.3">
      <c r="B67" s="660" t="s">
        <v>221</v>
      </c>
      <c r="C67" s="661"/>
      <c r="D67" s="661"/>
      <c r="E67" s="661"/>
      <c r="F67" s="661"/>
      <c r="G67" s="661"/>
      <c r="H67" s="661"/>
      <c r="I67" s="661"/>
      <c r="J67" s="662"/>
      <c r="K67" s="15"/>
    </row>
    <row r="68" spans="1:26" ht="28.5" customHeight="1" thickBot="1" x14ac:dyDescent="0.3">
      <c r="B68" s="651"/>
      <c r="C68" s="652"/>
      <c r="D68" s="652"/>
      <c r="E68" s="652"/>
      <c r="F68" s="652"/>
      <c r="G68" s="652"/>
      <c r="H68" s="652"/>
      <c r="I68" s="652"/>
      <c r="J68" s="653"/>
      <c r="K68" s="15"/>
    </row>
    <row r="69" spans="1:26" ht="15.75" x14ac:dyDescent="0.25">
      <c r="B69" s="17"/>
      <c r="C69" s="70"/>
      <c r="D69" s="70"/>
      <c r="E69" s="70"/>
      <c r="F69" s="70"/>
      <c r="G69" s="70"/>
      <c r="H69" s="70"/>
      <c r="I69" s="16"/>
      <c r="J69" s="71"/>
      <c r="K69" s="2"/>
    </row>
    <row r="70" spans="1:26" ht="15.75" x14ac:dyDescent="0.25">
      <c r="B70" s="10"/>
      <c r="C70" s="58"/>
      <c r="D70" s="13" t="s">
        <v>222</v>
      </c>
      <c r="F70" s="14">
        <f>+SUMPRODUCT(I30:I52,C30:C52)</f>
        <v>0</v>
      </c>
      <c r="G70" s="11" t="s">
        <v>223</v>
      </c>
      <c r="I70" s="6"/>
      <c r="J70" s="48"/>
      <c r="K70" s="2"/>
    </row>
    <row r="71" spans="1:26" ht="15.75" x14ac:dyDescent="0.25">
      <c r="B71" s="10"/>
      <c r="C71" s="58"/>
      <c r="D71" s="13"/>
      <c r="E71" s="12"/>
      <c r="F71" s="11"/>
      <c r="G71" s="6"/>
      <c r="H71" s="6"/>
      <c r="I71" s="6"/>
      <c r="J71" s="48"/>
      <c r="K71" s="2"/>
    </row>
    <row r="72" spans="1:26" ht="15.75" x14ac:dyDescent="0.25">
      <c r="B72" s="10"/>
      <c r="C72" s="58"/>
      <c r="D72" s="9" t="s">
        <v>224</v>
      </c>
      <c r="E72" s="8"/>
      <c r="F72" s="7"/>
      <c r="G72" s="6"/>
      <c r="H72" s="6"/>
      <c r="I72" s="6"/>
      <c r="J72" s="48"/>
      <c r="K72" s="2"/>
    </row>
    <row r="73" spans="1:26" ht="16.5" thickBot="1" x14ac:dyDescent="0.3">
      <c r="B73" s="5"/>
      <c r="C73" s="57"/>
      <c r="D73" s="3"/>
      <c r="E73" s="4"/>
      <c r="F73" s="4"/>
      <c r="G73" s="3"/>
      <c r="H73" s="3"/>
      <c r="I73" s="4"/>
      <c r="J73" s="49"/>
      <c r="K73" s="2"/>
    </row>
    <row r="74" spans="1:26" ht="15.75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</row>
  </sheetData>
  <mergeCells count="42">
    <mergeCell ref="B68:J68"/>
    <mergeCell ref="F53:G53"/>
    <mergeCell ref="B54:J54"/>
    <mergeCell ref="C55:J55"/>
    <mergeCell ref="B56:J56"/>
    <mergeCell ref="B57:J57"/>
    <mergeCell ref="B67:J67"/>
    <mergeCell ref="B27:J27"/>
    <mergeCell ref="C28:C29"/>
    <mergeCell ref="D28:D29"/>
    <mergeCell ref="E28:E29"/>
    <mergeCell ref="F28:G29"/>
    <mergeCell ref="I28:I29"/>
    <mergeCell ref="D21:F21"/>
    <mergeCell ref="H21:I21"/>
    <mergeCell ref="D24:F24"/>
    <mergeCell ref="H24:I24"/>
    <mergeCell ref="D25:F25"/>
    <mergeCell ref="H25:I25"/>
    <mergeCell ref="D22:F22"/>
    <mergeCell ref="D23:F23"/>
    <mergeCell ref="D20:F20"/>
    <mergeCell ref="H20:I20"/>
    <mergeCell ref="H11:I11"/>
    <mergeCell ref="D12:F12"/>
    <mergeCell ref="H12:I12"/>
    <mergeCell ref="B14:J14"/>
    <mergeCell ref="D15:F15"/>
    <mergeCell ref="H15:I15"/>
    <mergeCell ref="D16:F16"/>
    <mergeCell ref="H16:I16"/>
    <mergeCell ref="D17:F17"/>
    <mergeCell ref="H17:I17"/>
    <mergeCell ref="B19:J19"/>
    <mergeCell ref="E11:F11"/>
    <mergeCell ref="D10:F10"/>
    <mergeCell ref="H10:I10"/>
    <mergeCell ref="G2:H4"/>
    <mergeCell ref="B5:F7"/>
    <mergeCell ref="G5:G7"/>
    <mergeCell ref="B8:J8"/>
    <mergeCell ref="D9:F9"/>
  </mergeCells>
  <conditionalFormatting sqref="C59:F65">
    <cfRule type="expression" dxfId="0" priority="1">
      <formula>$C$58&lt;&gt;"ETIQUETA INFOREIN"</formula>
    </cfRule>
  </conditionalFormatting>
  <pageMargins left="0.51181102362204722" right="0.51181102362204722" top="0.55118110236220474" bottom="0.55118110236220474" header="0.31496062992125984" footer="0.31496062992125984"/>
  <pageSetup paperSize="9" scale="59" orientation="portrait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F122"/>
  <sheetViews>
    <sheetView workbookViewId="0"/>
  </sheetViews>
  <sheetFormatPr baseColWidth="10" defaultColWidth="9.140625" defaultRowHeight="15" x14ac:dyDescent="0.25"/>
  <cols>
    <col min="1" max="1" width="64.85546875" style="104" bestFit="1" customWidth="1"/>
    <col min="2" max="2" width="11.85546875" style="107" bestFit="1" customWidth="1"/>
    <col min="3" max="3" width="16.140625" style="107" bestFit="1" customWidth="1"/>
    <col min="4" max="4" width="9.140625" style="104"/>
    <col min="5" max="5" width="66.5703125" style="104" bestFit="1" customWidth="1"/>
    <col min="6" max="16384" width="9.140625" style="104"/>
  </cols>
  <sheetData>
    <row r="1" spans="1:5" ht="18.75" x14ac:dyDescent="0.3">
      <c r="A1" s="103" t="s">
        <v>190</v>
      </c>
      <c r="B1" s="103" t="s">
        <v>339</v>
      </c>
      <c r="C1" s="103" t="s">
        <v>340</v>
      </c>
    </row>
    <row r="2" spans="1:5" x14ac:dyDescent="0.25">
      <c r="A2" s="105" t="s">
        <v>341</v>
      </c>
      <c r="B2" s="106">
        <v>3854</v>
      </c>
      <c r="C2" s="106" t="s">
        <v>342</v>
      </c>
      <c r="E2" s="236"/>
    </row>
    <row r="3" spans="1:5" x14ac:dyDescent="0.25">
      <c r="A3" s="105" t="s">
        <v>343</v>
      </c>
      <c r="B3" s="106">
        <v>2712</v>
      </c>
      <c r="C3" s="106" t="s">
        <v>344</v>
      </c>
    </row>
    <row r="4" spans="1:5" x14ac:dyDescent="0.25">
      <c r="A4" s="105" t="s">
        <v>345</v>
      </c>
      <c r="B4" s="106">
        <v>3856</v>
      </c>
      <c r="C4" s="106" t="s">
        <v>346</v>
      </c>
    </row>
    <row r="5" spans="1:5" x14ac:dyDescent="0.25">
      <c r="A5" s="105" t="s">
        <v>347</v>
      </c>
      <c r="B5" s="106">
        <v>1349</v>
      </c>
      <c r="C5" s="106" t="s">
        <v>348</v>
      </c>
    </row>
    <row r="6" spans="1:5" x14ac:dyDescent="0.25">
      <c r="A6" s="105" t="s">
        <v>349</v>
      </c>
      <c r="B6" s="106">
        <v>4087</v>
      </c>
      <c r="C6" s="106" t="s">
        <v>350</v>
      </c>
    </row>
    <row r="7" spans="1:5" x14ac:dyDescent="0.25">
      <c r="A7" s="105" t="s">
        <v>351</v>
      </c>
      <c r="B7" s="106">
        <v>1267</v>
      </c>
      <c r="C7" s="106" t="s">
        <v>352</v>
      </c>
    </row>
    <row r="8" spans="1:5" x14ac:dyDescent="0.25">
      <c r="A8" s="105" t="s">
        <v>353</v>
      </c>
      <c r="B8" s="106">
        <v>1361</v>
      </c>
      <c r="C8" s="106" t="s">
        <v>354</v>
      </c>
    </row>
    <row r="9" spans="1:5" x14ac:dyDescent="0.25">
      <c r="A9" s="105" t="s">
        <v>355</v>
      </c>
      <c r="B9" s="106">
        <v>2958</v>
      </c>
      <c r="C9" s="106" t="s">
        <v>356</v>
      </c>
    </row>
    <row r="10" spans="1:5" x14ac:dyDescent="0.25">
      <c r="A10" s="105" t="s">
        <v>357</v>
      </c>
      <c r="B10" s="106">
        <v>5550</v>
      </c>
      <c r="C10" s="106" t="s">
        <v>358</v>
      </c>
    </row>
    <row r="11" spans="1:5" x14ac:dyDescent="0.25">
      <c r="A11" s="105" t="s">
        <v>359</v>
      </c>
      <c r="B11" s="106">
        <v>3764</v>
      </c>
      <c r="C11" s="106" t="s">
        <v>360</v>
      </c>
    </row>
    <row r="12" spans="1:5" x14ac:dyDescent="0.25">
      <c r="A12" s="105" t="s">
        <v>361</v>
      </c>
      <c r="B12" s="106">
        <v>1178</v>
      </c>
      <c r="C12" s="106" t="s">
        <v>362</v>
      </c>
    </row>
    <row r="13" spans="1:5" x14ac:dyDescent="0.25">
      <c r="A13" s="105" t="s">
        <v>363</v>
      </c>
      <c r="B13" s="106">
        <v>537</v>
      </c>
      <c r="C13" s="106" t="s">
        <v>364</v>
      </c>
    </row>
    <row r="14" spans="1:5" x14ac:dyDescent="0.25">
      <c r="A14" s="105" t="s">
        <v>365</v>
      </c>
      <c r="B14" s="106">
        <v>3131</v>
      </c>
      <c r="C14" s="106" t="s">
        <v>366</v>
      </c>
    </row>
    <row r="15" spans="1:5" x14ac:dyDescent="0.25">
      <c r="A15" s="105" t="s">
        <v>367</v>
      </c>
      <c r="B15" s="106">
        <v>4937</v>
      </c>
      <c r="C15" s="106" t="s">
        <v>368</v>
      </c>
    </row>
    <row r="16" spans="1:5" x14ac:dyDescent="0.25">
      <c r="A16" s="105" t="s">
        <v>369</v>
      </c>
      <c r="B16" s="106">
        <v>2974</v>
      </c>
      <c r="C16" s="339" t="s">
        <v>370</v>
      </c>
    </row>
    <row r="17" spans="1:3" x14ac:dyDescent="0.25">
      <c r="A17" s="105" t="s">
        <v>371</v>
      </c>
      <c r="B17" s="106">
        <v>3390</v>
      </c>
      <c r="C17" s="106" t="s">
        <v>372</v>
      </c>
    </row>
    <row r="18" spans="1:3" x14ac:dyDescent="0.25">
      <c r="A18" s="105" t="s">
        <v>373</v>
      </c>
      <c r="B18" s="106">
        <v>4904</v>
      </c>
      <c r="C18" s="106" t="s">
        <v>374</v>
      </c>
    </row>
    <row r="19" spans="1:3" x14ac:dyDescent="0.25">
      <c r="A19" s="105" t="s">
        <v>375</v>
      </c>
      <c r="B19" s="106">
        <v>427</v>
      </c>
      <c r="C19" s="106" t="s">
        <v>376</v>
      </c>
    </row>
    <row r="20" spans="1:3" x14ac:dyDescent="0.25">
      <c r="A20" s="105" t="s">
        <v>377</v>
      </c>
      <c r="B20" s="106">
        <v>2059</v>
      </c>
      <c r="C20" s="106" t="s">
        <v>378</v>
      </c>
    </row>
    <row r="21" spans="1:3" x14ac:dyDescent="0.25">
      <c r="A21" s="105" t="s">
        <v>379</v>
      </c>
      <c r="B21" s="106">
        <v>1031</v>
      </c>
      <c r="C21" s="106" t="s">
        <v>380</v>
      </c>
    </row>
    <row r="22" spans="1:3" x14ac:dyDescent="0.25">
      <c r="A22" s="105" t="s">
        <v>381</v>
      </c>
      <c r="B22" s="106">
        <v>1035</v>
      </c>
      <c r="C22" s="106" t="s">
        <v>382</v>
      </c>
    </row>
    <row r="23" spans="1:3" x14ac:dyDescent="0.25">
      <c r="A23" s="105" t="s">
        <v>383</v>
      </c>
      <c r="B23" s="106">
        <v>2744</v>
      </c>
      <c r="C23" s="106" t="s">
        <v>384</v>
      </c>
    </row>
    <row r="24" spans="1:3" x14ac:dyDescent="0.25">
      <c r="A24" s="105" t="s">
        <v>385</v>
      </c>
      <c r="B24" s="106">
        <v>45</v>
      </c>
      <c r="C24" s="106" t="s">
        <v>386</v>
      </c>
    </row>
    <row r="25" spans="1:3" x14ac:dyDescent="0.25">
      <c r="A25" s="105" t="s">
        <v>387</v>
      </c>
      <c r="B25" s="106">
        <v>3464</v>
      </c>
      <c r="C25" s="106" t="s">
        <v>388</v>
      </c>
    </row>
    <row r="26" spans="1:3" x14ac:dyDescent="0.25">
      <c r="A26" s="105" t="s">
        <v>389</v>
      </c>
      <c r="B26" s="106">
        <v>44</v>
      </c>
      <c r="C26" s="106" t="s">
        <v>390</v>
      </c>
    </row>
    <row r="27" spans="1:3" x14ac:dyDescent="0.25">
      <c r="A27" s="340" t="s">
        <v>391</v>
      </c>
      <c r="B27" s="106">
        <v>3939</v>
      </c>
      <c r="C27" s="106" t="s">
        <v>392</v>
      </c>
    </row>
    <row r="28" spans="1:3" x14ac:dyDescent="0.25">
      <c r="A28" s="105" t="s">
        <v>393</v>
      </c>
      <c r="B28" s="106">
        <v>5291</v>
      </c>
      <c r="C28" s="106" t="s">
        <v>394</v>
      </c>
    </row>
    <row r="29" spans="1:3" x14ac:dyDescent="0.25">
      <c r="A29" s="105" t="s">
        <v>395</v>
      </c>
      <c r="B29" s="106">
        <v>5452</v>
      </c>
      <c r="C29" s="106" t="s">
        <v>396</v>
      </c>
    </row>
    <row r="30" spans="1:3" x14ac:dyDescent="0.25">
      <c r="A30" s="105" t="s">
        <v>397</v>
      </c>
      <c r="B30" s="106">
        <v>3976</v>
      </c>
      <c r="C30" s="106" t="s">
        <v>398</v>
      </c>
    </row>
    <row r="31" spans="1:3" x14ac:dyDescent="0.25">
      <c r="A31" s="105" t="s">
        <v>399</v>
      </c>
      <c r="B31" s="106">
        <v>4713</v>
      </c>
      <c r="C31" s="106" t="s">
        <v>400</v>
      </c>
    </row>
    <row r="32" spans="1:3" x14ac:dyDescent="0.25">
      <c r="A32" s="340" t="s">
        <v>401</v>
      </c>
      <c r="B32" s="106">
        <v>4527</v>
      </c>
      <c r="C32" s="106" t="s">
        <v>402</v>
      </c>
    </row>
    <row r="33" spans="1:3" x14ac:dyDescent="0.25">
      <c r="A33" s="105" t="s">
        <v>403</v>
      </c>
      <c r="B33" s="106">
        <v>48</v>
      </c>
      <c r="C33" s="106" t="s">
        <v>404</v>
      </c>
    </row>
    <row r="34" spans="1:3" x14ac:dyDescent="0.25">
      <c r="A34" s="105" t="s">
        <v>405</v>
      </c>
      <c r="B34" s="106">
        <v>350</v>
      </c>
      <c r="C34" s="106" t="s">
        <v>406</v>
      </c>
    </row>
    <row r="35" spans="1:3" x14ac:dyDescent="0.25">
      <c r="A35" s="105" t="s">
        <v>407</v>
      </c>
      <c r="B35" s="106">
        <v>3520</v>
      </c>
      <c r="C35" s="106" t="s">
        <v>408</v>
      </c>
    </row>
    <row r="36" spans="1:3" x14ac:dyDescent="0.25">
      <c r="A36" s="105" t="s">
        <v>409</v>
      </c>
      <c r="B36" s="106">
        <v>3888</v>
      </c>
      <c r="C36" s="106" t="s">
        <v>410</v>
      </c>
    </row>
    <row r="37" spans="1:3" x14ac:dyDescent="0.25">
      <c r="A37" s="105" t="s">
        <v>411</v>
      </c>
      <c r="B37" s="106">
        <v>4939</v>
      </c>
      <c r="C37" s="106" t="s">
        <v>412</v>
      </c>
    </row>
    <row r="38" spans="1:3" x14ac:dyDescent="0.25">
      <c r="A38" s="105" t="s">
        <v>413</v>
      </c>
      <c r="B38" s="106">
        <v>4945</v>
      </c>
      <c r="C38" s="106" t="s">
        <v>414</v>
      </c>
    </row>
    <row r="39" spans="1:3" x14ac:dyDescent="0.25">
      <c r="A39" s="105" t="s">
        <v>415</v>
      </c>
      <c r="B39" s="106">
        <v>5227</v>
      </c>
      <c r="C39" s="106" t="s">
        <v>416</v>
      </c>
    </row>
    <row r="40" spans="1:3" x14ac:dyDescent="0.25">
      <c r="A40" s="105" t="s">
        <v>417</v>
      </c>
      <c r="B40" s="106">
        <v>4940</v>
      </c>
      <c r="C40" s="106" t="s">
        <v>418</v>
      </c>
    </row>
    <row r="41" spans="1:3" x14ac:dyDescent="0.25">
      <c r="A41" s="105" t="s">
        <v>419</v>
      </c>
      <c r="B41" s="106">
        <v>2790</v>
      </c>
      <c r="C41" s="106" t="s">
        <v>420</v>
      </c>
    </row>
    <row r="42" spans="1:3" x14ac:dyDescent="0.25">
      <c r="A42" s="105" t="s">
        <v>421</v>
      </c>
      <c r="B42" s="106">
        <v>4941</v>
      </c>
      <c r="C42" s="106" t="s">
        <v>422</v>
      </c>
    </row>
    <row r="43" spans="1:3" x14ac:dyDescent="0.25">
      <c r="A43" s="105" t="s">
        <v>423</v>
      </c>
      <c r="B43" s="106">
        <v>2652</v>
      </c>
      <c r="C43" s="106" t="s">
        <v>424</v>
      </c>
    </row>
    <row r="44" spans="1:3" x14ac:dyDescent="0.25">
      <c r="A44" s="105" t="s">
        <v>425</v>
      </c>
      <c r="B44" s="106">
        <v>3984</v>
      </c>
      <c r="C44" s="106" t="s">
        <v>426</v>
      </c>
    </row>
    <row r="45" spans="1:3" x14ac:dyDescent="0.25">
      <c r="A45" s="105" t="s">
        <v>427</v>
      </c>
      <c r="B45" s="106">
        <v>3490</v>
      </c>
      <c r="C45" s="106" t="s">
        <v>428</v>
      </c>
    </row>
    <row r="46" spans="1:3" x14ac:dyDescent="0.25">
      <c r="A46" s="105" t="s">
        <v>429</v>
      </c>
      <c r="B46" s="106">
        <v>4129</v>
      </c>
      <c r="C46" s="106" t="s">
        <v>430</v>
      </c>
    </row>
    <row r="47" spans="1:3" x14ac:dyDescent="0.25">
      <c r="A47" s="105" t="s">
        <v>431</v>
      </c>
      <c r="B47" s="106">
        <v>2728</v>
      </c>
      <c r="C47" s="106" t="s">
        <v>432</v>
      </c>
    </row>
    <row r="48" spans="1:3" x14ac:dyDescent="0.25">
      <c r="A48" s="340" t="s">
        <v>433</v>
      </c>
      <c r="B48" s="106">
        <v>5369</v>
      </c>
      <c r="C48" s="106" t="s">
        <v>434</v>
      </c>
    </row>
    <row r="49" spans="1:3" x14ac:dyDescent="0.25">
      <c r="A49" s="105" t="s">
        <v>435</v>
      </c>
      <c r="B49" s="106">
        <v>2994</v>
      </c>
      <c r="C49" s="106" t="s">
        <v>436</v>
      </c>
    </row>
    <row r="50" spans="1:3" x14ac:dyDescent="0.25">
      <c r="A50" s="105" t="s">
        <v>437</v>
      </c>
      <c r="B50" s="106">
        <v>5370</v>
      </c>
      <c r="C50" s="106" t="s">
        <v>438</v>
      </c>
    </row>
    <row r="51" spans="1:3" x14ac:dyDescent="0.25">
      <c r="A51" s="105" t="s">
        <v>439</v>
      </c>
      <c r="B51" s="106">
        <v>4761</v>
      </c>
      <c r="C51" s="106" t="s">
        <v>440</v>
      </c>
    </row>
    <row r="52" spans="1:3" x14ac:dyDescent="0.25">
      <c r="A52" s="105" t="s">
        <v>441</v>
      </c>
      <c r="B52" s="106">
        <v>2905</v>
      </c>
      <c r="C52" s="106" t="s">
        <v>442</v>
      </c>
    </row>
    <row r="53" spans="1:3" x14ac:dyDescent="0.25">
      <c r="A53" s="340" t="s">
        <v>443</v>
      </c>
      <c r="B53" s="106">
        <v>2740</v>
      </c>
      <c r="C53" s="106" t="s">
        <v>444</v>
      </c>
    </row>
    <row r="54" spans="1:3" x14ac:dyDescent="0.25">
      <c r="A54" s="105" t="s">
        <v>445</v>
      </c>
      <c r="B54" s="106">
        <v>383</v>
      </c>
      <c r="C54" s="106" t="s">
        <v>446</v>
      </c>
    </row>
    <row r="55" spans="1:3" x14ac:dyDescent="0.25">
      <c r="A55" s="105" t="s">
        <v>447</v>
      </c>
      <c r="B55" s="106">
        <v>2901</v>
      </c>
      <c r="C55" s="106" t="s">
        <v>448</v>
      </c>
    </row>
    <row r="56" spans="1:3" x14ac:dyDescent="0.25">
      <c r="A56" s="105" t="s">
        <v>449</v>
      </c>
      <c r="B56" s="106">
        <v>1359</v>
      </c>
      <c r="C56" s="106" t="s">
        <v>450</v>
      </c>
    </row>
    <row r="57" spans="1:3" x14ac:dyDescent="0.25">
      <c r="A57" s="105" t="s">
        <v>451</v>
      </c>
      <c r="B57" s="106">
        <v>205</v>
      </c>
      <c r="C57" s="106" t="s">
        <v>452</v>
      </c>
    </row>
    <row r="58" spans="1:3" x14ac:dyDescent="0.25">
      <c r="A58" s="105" t="s">
        <v>453</v>
      </c>
      <c r="B58" s="106">
        <v>1357</v>
      </c>
      <c r="C58" s="106" t="s">
        <v>454</v>
      </c>
    </row>
    <row r="59" spans="1:3" x14ac:dyDescent="0.25">
      <c r="A59" s="105" t="s">
        <v>455</v>
      </c>
      <c r="B59" s="106">
        <v>3308</v>
      </c>
      <c r="C59" s="106" t="s">
        <v>456</v>
      </c>
    </row>
    <row r="60" spans="1:3" x14ac:dyDescent="0.25">
      <c r="A60" s="105" t="s">
        <v>457</v>
      </c>
      <c r="B60" s="106">
        <v>5374</v>
      </c>
      <c r="C60" s="106" t="s">
        <v>458</v>
      </c>
    </row>
    <row r="61" spans="1:3" x14ac:dyDescent="0.25">
      <c r="A61" s="340" t="s">
        <v>459</v>
      </c>
      <c r="B61" s="106">
        <v>2406</v>
      </c>
      <c r="C61" s="106" t="s">
        <v>460</v>
      </c>
    </row>
    <row r="62" spans="1:3" x14ac:dyDescent="0.25">
      <c r="A62" s="105" t="s">
        <v>461</v>
      </c>
      <c r="B62" s="106">
        <v>3825</v>
      </c>
      <c r="C62" s="106" t="s">
        <v>462</v>
      </c>
    </row>
    <row r="63" spans="1:3" x14ac:dyDescent="0.25">
      <c r="A63" s="105" t="s">
        <v>463</v>
      </c>
      <c r="B63" s="106">
        <v>1330</v>
      </c>
      <c r="C63" s="106" t="s">
        <v>464</v>
      </c>
    </row>
    <row r="64" spans="1:3" x14ac:dyDescent="0.25">
      <c r="A64" s="105" t="s">
        <v>465</v>
      </c>
      <c r="B64" s="106">
        <v>3985</v>
      </c>
      <c r="C64" s="106" t="s">
        <v>466</v>
      </c>
    </row>
    <row r="65" spans="1:3" x14ac:dyDescent="0.25">
      <c r="A65" s="105" t="s">
        <v>467</v>
      </c>
      <c r="B65" s="106">
        <v>46</v>
      </c>
      <c r="C65" s="106" t="s">
        <v>468</v>
      </c>
    </row>
    <row r="66" spans="1:3" x14ac:dyDescent="0.25">
      <c r="A66" s="105" t="s">
        <v>469</v>
      </c>
      <c r="B66" s="106">
        <v>2778</v>
      </c>
      <c r="C66" s="106" t="s">
        <v>470</v>
      </c>
    </row>
    <row r="67" spans="1:3" x14ac:dyDescent="0.25">
      <c r="A67" s="105" t="s">
        <v>471</v>
      </c>
      <c r="B67" s="106">
        <v>2912</v>
      </c>
      <c r="C67" s="106" t="s">
        <v>472</v>
      </c>
    </row>
    <row r="68" spans="1:3" x14ac:dyDescent="0.25">
      <c r="A68" s="105" t="s">
        <v>473</v>
      </c>
      <c r="B68" s="106">
        <v>4885</v>
      </c>
      <c r="C68" s="106" t="s">
        <v>474</v>
      </c>
    </row>
    <row r="69" spans="1:3" x14ac:dyDescent="0.25">
      <c r="A69" s="340" t="s">
        <v>475</v>
      </c>
      <c r="B69" s="106">
        <v>4770</v>
      </c>
      <c r="C69" s="106" t="s">
        <v>476</v>
      </c>
    </row>
    <row r="70" spans="1:3" x14ac:dyDescent="0.25">
      <c r="A70" s="105" t="s">
        <v>477</v>
      </c>
      <c r="B70" s="106">
        <v>3863</v>
      </c>
      <c r="C70" s="106" t="s">
        <v>478</v>
      </c>
    </row>
    <row r="71" spans="1:3" x14ac:dyDescent="0.25">
      <c r="A71" s="340" t="s">
        <v>479</v>
      </c>
      <c r="B71" s="106">
        <v>1332</v>
      </c>
      <c r="C71" s="106" t="s">
        <v>480</v>
      </c>
    </row>
    <row r="72" spans="1:3" x14ac:dyDescent="0.25">
      <c r="A72" s="105" t="s">
        <v>481</v>
      </c>
      <c r="B72" s="106">
        <v>3014</v>
      </c>
      <c r="C72" s="106" t="s">
        <v>482</v>
      </c>
    </row>
    <row r="73" spans="1:3" x14ac:dyDescent="0.25">
      <c r="A73" s="105" t="s">
        <v>483</v>
      </c>
      <c r="B73" s="106">
        <v>3991</v>
      </c>
      <c r="C73" s="106" t="s">
        <v>484</v>
      </c>
    </row>
    <row r="74" spans="1:3" x14ac:dyDescent="0.25">
      <c r="A74" s="105" t="s">
        <v>485</v>
      </c>
      <c r="B74" s="106">
        <v>2113</v>
      </c>
      <c r="C74" s="106" t="s">
        <v>486</v>
      </c>
    </row>
    <row r="75" spans="1:3" x14ac:dyDescent="0.25">
      <c r="A75" s="105" t="s">
        <v>487</v>
      </c>
      <c r="B75" s="106">
        <v>1299</v>
      </c>
      <c r="C75" s="106" t="s">
        <v>488</v>
      </c>
    </row>
    <row r="76" spans="1:3" x14ac:dyDescent="0.25">
      <c r="A76" s="105" t="s">
        <v>489</v>
      </c>
      <c r="B76" s="106">
        <v>4176</v>
      </c>
      <c r="C76" s="106" t="s">
        <v>490</v>
      </c>
    </row>
    <row r="77" spans="1:3" x14ac:dyDescent="0.25">
      <c r="A77" s="105" t="s">
        <v>491</v>
      </c>
      <c r="B77" s="106">
        <v>2842</v>
      </c>
      <c r="C77" s="339" t="s">
        <v>492</v>
      </c>
    </row>
    <row r="78" spans="1:3" x14ac:dyDescent="0.25">
      <c r="A78" s="105" t="s">
        <v>493</v>
      </c>
      <c r="B78" s="106">
        <v>3356</v>
      </c>
      <c r="C78" s="106" t="s">
        <v>494</v>
      </c>
    </row>
    <row r="79" spans="1:3" x14ac:dyDescent="0.25">
      <c r="A79" s="105" t="s">
        <v>495</v>
      </c>
      <c r="B79" s="106">
        <v>5543</v>
      </c>
      <c r="C79" s="106" t="s">
        <v>496</v>
      </c>
    </row>
    <row r="80" spans="1:3" x14ac:dyDescent="0.25">
      <c r="A80" s="105" t="s">
        <v>497</v>
      </c>
      <c r="B80" s="106">
        <v>3029</v>
      </c>
      <c r="C80" s="106" t="s">
        <v>498</v>
      </c>
    </row>
    <row r="81" spans="1:3" x14ac:dyDescent="0.25">
      <c r="A81" s="105" t="s">
        <v>499</v>
      </c>
      <c r="B81" s="106">
        <v>4775</v>
      </c>
      <c r="C81" s="106" t="s">
        <v>500</v>
      </c>
    </row>
    <row r="82" spans="1:3" x14ac:dyDescent="0.25">
      <c r="A82" s="105" t="s">
        <v>501</v>
      </c>
      <c r="B82" s="106">
        <v>4801</v>
      </c>
      <c r="C82" s="106" t="s">
        <v>502</v>
      </c>
    </row>
    <row r="83" spans="1:3" x14ac:dyDescent="0.25">
      <c r="A83" s="105" t="s">
        <v>503</v>
      </c>
      <c r="B83" s="106">
        <v>4832</v>
      </c>
      <c r="C83" s="106" t="s">
        <v>504</v>
      </c>
    </row>
    <row r="84" spans="1:3" x14ac:dyDescent="0.25">
      <c r="A84" s="105" t="s">
        <v>505</v>
      </c>
      <c r="B84" s="106">
        <v>4391</v>
      </c>
      <c r="C84" s="106" t="s">
        <v>506</v>
      </c>
    </row>
    <row r="85" spans="1:3" x14ac:dyDescent="0.25">
      <c r="A85" s="105" t="s">
        <v>507</v>
      </c>
      <c r="B85" s="106">
        <v>3990</v>
      </c>
      <c r="C85" s="106" t="s">
        <v>508</v>
      </c>
    </row>
    <row r="86" spans="1:3" x14ac:dyDescent="0.25">
      <c r="A86" s="105" t="s">
        <v>509</v>
      </c>
      <c r="B86" s="106">
        <v>3911</v>
      </c>
      <c r="C86" s="106" t="s">
        <v>510</v>
      </c>
    </row>
    <row r="87" spans="1:3" x14ac:dyDescent="0.25">
      <c r="A87" s="105" t="s">
        <v>511</v>
      </c>
      <c r="B87" s="106">
        <v>4270</v>
      </c>
      <c r="C87" s="106" t="s">
        <v>512</v>
      </c>
    </row>
    <row r="88" spans="1:3" x14ac:dyDescent="0.25">
      <c r="A88" s="105" t="s">
        <v>513</v>
      </c>
      <c r="B88" s="106">
        <v>2310</v>
      </c>
      <c r="C88" s="106" t="s">
        <v>514</v>
      </c>
    </row>
    <row r="89" spans="1:3" x14ac:dyDescent="0.25">
      <c r="A89" s="105" t="s">
        <v>515</v>
      </c>
      <c r="B89" s="106">
        <v>4417</v>
      </c>
      <c r="C89" s="106" t="s">
        <v>516</v>
      </c>
    </row>
    <row r="90" spans="1:3" x14ac:dyDescent="0.25">
      <c r="A90" s="105" t="s">
        <v>517</v>
      </c>
      <c r="B90" s="106">
        <v>3633</v>
      </c>
      <c r="C90" s="106" t="s">
        <v>518</v>
      </c>
    </row>
    <row r="91" spans="1:3" x14ac:dyDescent="0.25">
      <c r="A91" s="105" t="s">
        <v>519</v>
      </c>
      <c r="B91" s="106">
        <v>2954</v>
      </c>
      <c r="C91" s="106" t="s">
        <v>520</v>
      </c>
    </row>
    <row r="92" spans="1:3" x14ac:dyDescent="0.25">
      <c r="A92" s="105" t="s">
        <v>521</v>
      </c>
      <c r="B92" s="106">
        <v>3772</v>
      </c>
      <c r="C92" s="106" t="s">
        <v>522</v>
      </c>
    </row>
    <row r="93" spans="1:3" x14ac:dyDescent="0.25">
      <c r="A93" s="105" t="s">
        <v>523</v>
      </c>
      <c r="B93" s="106">
        <v>4105</v>
      </c>
      <c r="C93" s="106" t="s">
        <v>524</v>
      </c>
    </row>
    <row r="94" spans="1:3" x14ac:dyDescent="0.25">
      <c r="A94" s="105" t="s">
        <v>525</v>
      </c>
      <c r="B94" s="106">
        <v>2709</v>
      </c>
      <c r="C94" s="106" t="s">
        <v>526</v>
      </c>
    </row>
    <row r="95" spans="1:3" x14ac:dyDescent="0.25">
      <c r="A95" s="105" t="s">
        <v>527</v>
      </c>
      <c r="B95" s="106">
        <v>4104</v>
      </c>
      <c r="C95" s="106" t="s">
        <v>528</v>
      </c>
    </row>
    <row r="96" spans="1:3" x14ac:dyDescent="0.25">
      <c r="A96" s="340" t="s">
        <v>529</v>
      </c>
      <c r="B96" s="106">
        <v>4494</v>
      </c>
      <c r="C96" s="339" t="s">
        <v>530</v>
      </c>
    </row>
    <row r="97" spans="1:6" x14ac:dyDescent="0.25">
      <c r="A97" s="105" t="s">
        <v>531</v>
      </c>
      <c r="B97" s="106">
        <v>4944</v>
      </c>
      <c r="C97" s="106" t="s">
        <v>368</v>
      </c>
    </row>
    <row r="100" spans="1:6" ht="18.75" x14ac:dyDescent="0.3">
      <c r="D100" s="103" t="s">
        <v>190</v>
      </c>
      <c r="E100" s="103" t="s">
        <v>339</v>
      </c>
      <c r="F100" s="103" t="s">
        <v>340</v>
      </c>
    </row>
    <row r="101" spans="1:6" x14ac:dyDescent="0.25">
      <c r="D101" s="237" t="s">
        <v>532</v>
      </c>
      <c r="E101" s="238">
        <v>1190</v>
      </c>
      <c r="F101" s="238" t="s">
        <v>533</v>
      </c>
    </row>
    <row r="102" spans="1:6" x14ac:dyDescent="0.25">
      <c r="D102" s="237" t="s">
        <v>534</v>
      </c>
      <c r="E102" s="238">
        <v>3790</v>
      </c>
      <c r="F102" s="238" t="s">
        <v>535</v>
      </c>
    </row>
    <row r="103" spans="1:6" x14ac:dyDescent="0.25">
      <c r="D103" s="237" t="s">
        <v>536</v>
      </c>
      <c r="E103" s="238">
        <v>202507</v>
      </c>
      <c r="F103" s="238" t="s">
        <v>537</v>
      </c>
    </row>
    <row r="104" spans="1:6" x14ac:dyDescent="0.25">
      <c r="D104" s="237" t="s">
        <v>538</v>
      </c>
      <c r="E104" s="238">
        <v>1075</v>
      </c>
      <c r="F104" s="238" t="s">
        <v>537</v>
      </c>
    </row>
    <row r="105" spans="1:6" x14ac:dyDescent="0.25">
      <c r="D105" s="237" t="s">
        <v>539</v>
      </c>
      <c r="E105" s="238">
        <v>1543</v>
      </c>
      <c r="F105" s="238" t="s">
        <v>540</v>
      </c>
    </row>
    <row r="106" spans="1:6" x14ac:dyDescent="0.25">
      <c r="D106" s="237" t="s">
        <v>541</v>
      </c>
      <c r="E106" s="238">
        <v>1360</v>
      </c>
      <c r="F106" s="238" t="s">
        <v>542</v>
      </c>
    </row>
    <row r="107" spans="1:6" x14ac:dyDescent="0.25">
      <c r="D107" s="237" t="s">
        <v>543</v>
      </c>
      <c r="E107" s="238">
        <v>1334</v>
      </c>
      <c r="F107" s="238" t="s">
        <v>544</v>
      </c>
    </row>
    <row r="108" spans="1:6" x14ac:dyDescent="0.25">
      <c r="D108" s="237" t="s">
        <v>545</v>
      </c>
      <c r="E108" s="238">
        <v>1378</v>
      </c>
      <c r="F108" s="238" t="s">
        <v>546</v>
      </c>
    </row>
    <row r="109" spans="1:6" x14ac:dyDescent="0.25">
      <c r="D109" s="237" t="s">
        <v>547</v>
      </c>
      <c r="E109" s="238">
        <v>2755</v>
      </c>
      <c r="F109" s="238" t="s">
        <v>548</v>
      </c>
    </row>
    <row r="110" spans="1:6" x14ac:dyDescent="0.25">
      <c r="D110" s="237" t="s">
        <v>549</v>
      </c>
      <c r="E110" s="238">
        <v>88</v>
      </c>
      <c r="F110" s="238" t="s">
        <v>550</v>
      </c>
    </row>
    <row r="111" spans="1:6" x14ac:dyDescent="0.25">
      <c r="D111" s="237" t="s">
        <v>551</v>
      </c>
      <c r="E111" s="238">
        <v>2788</v>
      </c>
      <c r="F111" s="238" t="s">
        <v>552</v>
      </c>
    </row>
    <row r="112" spans="1:6" x14ac:dyDescent="0.25">
      <c r="D112" s="237" t="s">
        <v>553</v>
      </c>
      <c r="E112" s="238">
        <v>5333</v>
      </c>
      <c r="F112" s="238" t="s">
        <v>554</v>
      </c>
    </row>
    <row r="113" spans="4:6" x14ac:dyDescent="0.25">
      <c r="D113" s="237" t="s">
        <v>555</v>
      </c>
      <c r="E113" s="238">
        <v>202505</v>
      </c>
      <c r="F113" s="238" t="s">
        <v>556</v>
      </c>
    </row>
    <row r="114" spans="4:6" x14ac:dyDescent="0.25">
      <c r="D114" s="237" t="s">
        <v>557</v>
      </c>
      <c r="E114" s="238">
        <v>4327</v>
      </c>
      <c r="F114" s="238" t="s">
        <v>552</v>
      </c>
    </row>
    <row r="115" spans="4:6" x14ac:dyDescent="0.25">
      <c r="D115" s="237" t="s">
        <v>558</v>
      </c>
      <c r="E115" s="238">
        <v>2847</v>
      </c>
      <c r="F115" s="238" t="s">
        <v>559</v>
      </c>
    </row>
    <row r="116" spans="4:6" x14ac:dyDescent="0.25">
      <c r="D116" s="237" t="s">
        <v>560</v>
      </c>
      <c r="E116" s="238">
        <v>1300</v>
      </c>
      <c r="F116" s="238" t="s">
        <v>561</v>
      </c>
    </row>
    <row r="117" spans="4:6" x14ac:dyDescent="0.25">
      <c r="D117" s="237" t="s">
        <v>562</v>
      </c>
      <c r="E117" s="238">
        <v>2568</v>
      </c>
      <c r="F117" s="238" t="s">
        <v>563</v>
      </c>
    </row>
    <row r="118" spans="4:6" x14ac:dyDescent="0.25">
      <c r="D118" s="237" t="s">
        <v>564</v>
      </c>
      <c r="E118" s="238">
        <v>4942</v>
      </c>
      <c r="F118" s="238" t="s">
        <v>565</v>
      </c>
    </row>
    <row r="119" spans="4:6" x14ac:dyDescent="0.25">
      <c r="D119" s="237" t="s">
        <v>566</v>
      </c>
      <c r="E119" s="238">
        <v>1207</v>
      </c>
      <c r="F119" s="238" t="s">
        <v>567</v>
      </c>
    </row>
    <row r="120" spans="4:6" x14ac:dyDescent="0.25">
      <c r="D120" s="237" t="s">
        <v>479</v>
      </c>
      <c r="E120" s="238">
        <v>1332</v>
      </c>
      <c r="F120" s="238" t="s">
        <v>480</v>
      </c>
    </row>
    <row r="121" spans="4:6" x14ac:dyDescent="0.25">
      <c r="D121" s="237" t="s">
        <v>568</v>
      </c>
      <c r="E121" s="238">
        <v>202499</v>
      </c>
      <c r="F121" s="238" t="s">
        <v>569</v>
      </c>
    </row>
    <row r="122" spans="4:6" x14ac:dyDescent="0.25">
      <c r="D122" s="105" t="s">
        <v>570</v>
      </c>
      <c r="E122" s="106">
        <v>2506</v>
      </c>
      <c r="F122" s="106" t="s">
        <v>571</v>
      </c>
    </row>
  </sheetData>
  <autoFilter ref="A1:E98" xr:uid="{00000000-0009-0000-0000-00000C000000}"/>
  <sortState xmlns:xlrd2="http://schemas.microsoft.com/office/spreadsheetml/2017/richdata2" ref="A2:D118">
    <sortCondition ref="A2"/>
  </sortState>
  <printOptions verticalCentered="1"/>
  <pageMargins left="2.4803149606299213" right="0.70866141732283472" top="0.35433070866141736" bottom="0.35433070866141736" header="0.31496062992125984" footer="0.31496062992125984"/>
  <pageSetup paperSize="9" scale="4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haredContentType xmlns="Microsoft.SharePoint.Taxonomy.ContentTypeSync" SourceId="0ace10e6-8c8a-46b5-9435-807f619c65c5" ContentTypeId="0x0101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cdd800a-25e7-40f5-874c-863641f4c565">
      <UserInfo>
        <DisplayName>Valera Cabre, Alejandro</DisplayName>
        <AccountId>21</AccountId>
        <AccountType/>
      </UserInfo>
    </SharedWithUsers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F8AE60108EECA44B6D7FA80D696A656" ma:contentTypeVersion="18" ma:contentTypeDescription="Crear nuevo documento." ma:contentTypeScope="" ma:versionID="7f7fec510105ab7b115a091ef4776ca0">
  <xsd:schema xmlns:xsd="http://www.w3.org/2001/XMLSchema" xmlns:xs="http://www.w3.org/2001/XMLSchema" xmlns:p="http://schemas.microsoft.com/office/2006/metadata/properties" xmlns:ns2="24e29ef2-480e-432a-8ab4-68296c894da1" xmlns:ns3="7cdd800a-25e7-40f5-874c-863641f4c565" targetNamespace="http://schemas.microsoft.com/office/2006/metadata/properties" ma:root="true" ma:fieldsID="c4890bcd01da7ec441398180a75977fc" ns2:_="" ns3:_="">
    <xsd:import namespace="24e29ef2-480e-432a-8ab4-68296c894da1"/>
    <xsd:import namespace="7cdd800a-25e7-40f5-874c-863641f4c565"/>
    <xsd:element name="properties">
      <xsd:complexType>
        <xsd:sequence>
          <xsd:element name="documentManagement">
            <xsd:complexType>
              <xsd:all>
                <xsd:element ref="ns2:MediaServiceFastMetadata" minOccurs="0"/>
                <xsd:element ref="ns2:MediaService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e29ef2-480e-432a-8ab4-68296c894da1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dd800a-25e7-40f5-874c-863641f4c56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F73C5A-7EF1-4982-8060-7CA64C976640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5BC5DBE9-19A7-42B9-A96D-9D38943194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88EB11-C9B3-41ED-9F84-20488321A18C}">
  <ds:schemaRefs>
    <ds:schemaRef ds:uri="http://purl.org/dc/elements/1.1/"/>
    <ds:schemaRef ds:uri="9befda25-5709-4f73-8834-33ffb3877af0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2f6d479-a8ed-48a1-bff6-97760ca0e9c6"/>
    <ds:schemaRef ds:uri="http://schemas.microsoft.com/office/2006/metadata/properties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ED1BF818-36CD-4CF3-8B62-04D3DCEA20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11</vt:i4>
      </vt:variant>
    </vt:vector>
  </HeadingPairs>
  <TitlesOfParts>
    <vt:vector size="26" baseType="lpstr">
      <vt:lpstr>Equipos en Stock_2015dic</vt:lpstr>
      <vt:lpstr>LOTE Surfaces </vt:lpstr>
      <vt:lpstr>LOTE 2 Perifericos</vt:lpstr>
      <vt:lpstr>LOTE 4  IOS</vt:lpstr>
      <vt:lpstr>LOTE 5 Android </vt:lpstr>
      <vt:lpstr>EQUIPOS IOS</vt:lpstr>
      <vt:lpstr>LOTE 3 Otros</vt:lpstr>
      <vt:lpstr>Estim LOTE 4  IOS Old</vt:lpstr>
      <vt:lpstr>Estim LOTE 5 Android Old </vt:lpstr>
      <vt:lpstr>Hoja Pedido</vt:lpstr>
      <vt:lpstr>Carrito Compra</vt:lpstr>
      <vt:lpstr>Control renting</vt:lpstr>
      <vt:lpstr>N4</vt:lpstr>
      <vt:lpstr>Hoja Pedido (2)</vt:lpstr>
      <vt:lpstr>CLIENTES</vt:lpstr>
      <vt:lpstr>'EQUIPOS IOS'!Área_de_impresión</vt:lpstr>
      <vt:lpstr>'Estim LOTE 4  IOS Old'!Área_de_impresión</vt:lpstr>
      <vt:lpstr>'Estim LOTE 5 Android Old '!Área_de_impresión</vt:lpstr>
      <vt:lpstr>'Hoja Pedido'!Área_de_impresión</vt:lpstr>
      <vt:lpstr>'Hoja Pedido (2)'!Área_de_impresión</vt:lpstr>
      <vt:lpstr>'LOTE 2 Perifericos'!Área_de_impresión</vt:lpstr>
      <vt:lpstr>'LOTE 3 Otros'!Área_de_impresión</vt:lpstr>
      <vt:lpstr>'LOTE 4  IOS'!Área_de_impresión</vt:lpstr>
      <vt:lpstr>'LOTE 5 Android '!Área_de_impresión</vt:lpstr>
      <vt:lpstr>'LOTE Surfaces '!Área_de_impresión</vt:lpstr>
      <vt:lpstr>CLIENTES</vt:lpstr>
    </vt:vector>
  </TitlesOfParts>
  <Manager/>
  <Company>AGBAR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Pablo Garcia Berenguer</dc:creator>
  <cp:keywords/>
  <dc:description/>
  <cp:lastModifiedBy>Perez Millas, Carolina</cp:lastModifiedBy>
  <cp:revision/>
  <dcterms:created xsi:type="dcterms:W3CDTF">2006-02-24T11:33:20Z</dcterms:created>
  <dcterms:modified xsi:type="dcterms:W3CDTF">2021-07-07T17:35:10Z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0x0101001F8AE60108EECA44B6D7FA80D696A656</vt:lpwstr>
  </property>
</Properties>
</file>