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4u.sharepoint.com/sites/LICITACINENERGA2023-2027-Grupodetrabajo/Shared Documents/Grupo de trabajo/Proceso de licitación/Pliegos/Consultas a Pliegos/"/>
    </mc:Choice>
  </mc:AlternateContent>
  <xr:revisionPtr revIDLastSave="262" documentId="8_{C11EB2D6-3DF6-4729-8996-5F1022EC7E2B}" xr6:coauthVersionLast="47" xr6:coauthVersionMax="47" xr10:uidLastSave="{C3E3A296-397A-4376-BD34-616F2B9557F9}"/>
  <bookViews>
    <workbookView xWindow="-120" yWindow="-120" windowWidth="29040" windowHeight="15840" activeTab="1" xr2:uid="{90894068-3B9F-4E1B-92BB-E20E5B8F1CDD}"/>
  </bookViews>
  <sheets>
    <sheet name="DATOS" sheetId="2" r:id="rId1"/>
    <sheet name="Lote 1" sheetId="1" r:id="rId2"/>
    <sheet name="Lote 2" sheetId="4" r:id="rId3"/>
    <sheet name="Lote 3" sheetId="5" r:id="rId4"/>
    <sheet name="Lote 4" sheetId="10" r:id="rId5"/>
    <sheet name="Lote 5" sheetId="7" r:id="rId6"/>
    <sheet name="Lote 6" sheetId="11" r:id="rId7"/>
    <sheet name="Lote 7" sheetId="9" r:id="rId8"/>
    <sheet name="Componentes Regulados" sheetId="12" r:id="rId9"/>
    <sheet name="Componentes ofertados" sheetId="13" r:id="rId10"/>
  </sheets>
  <externalReferences>
    <externalReference r:id="rId11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0" i="12" l="1"/>
  <c r="B39" i="12"/>
  <c r="F28" i="1"/>
  <c r="G28" i="1"/>
  <c r="H28" i="1"/>
  <c r="F29" i="1"/>
  <c r="G29" i="1"/>
  <c r="H29" i="1"/>
  <c r="C28" i="1"/>
  <c r="D28" i="1"/>
  <c r="E28" i="1"/>
  <c r="C29" i="1"/>
  <c r="D29" i="1"/>
  <c r="E29" i="1"/>
  <c r="D27" i="1"/>
  <c r="E27" i="1"/>
  <c r="C27" i="1"/>
  <c r="F28" i="4"/>
  <c r="G28" i="4"/>
  <c r="H28" i="4"/>
  <c r="F29" i="4"/>
  <c r="G29" i="4"/>
  <c r="H29" i="4"/>
  <c r="C28" i="4"/>
  <c r="D28" i="4"/>
  <c r="E28" i="4"/>
  <c r="C29" i="4"/>
  <c r="D29" i="4"/>
  <c r="E29" i="4"/>
  <c r="D27" i="4"/>
  <c r="E27" i="4"/>
  <c r="C27" i="4"/>
  <c r="B32" i="4" s="1"/>
  <c r="F31" i="5"/>
  <c r="G31" i="5"/>
  <c r="H31" i="5"/>
  <c r="F32" i="5"/>
  <c r="G32" i="5"/>
  <c r="H32" i="5"/>
  <c r="F33" i="5"/>
  <c r="G33" i="5"/>
  <c r="H33" i="5"/>
  <c r="C31" i="5"/>
  <c r="D31" i="5"/>
  <c r="E31" i="5"/>
  <c r="C32" i="5"/>
  <c r="D32" i="5"/>
  <c r="E32" i="5"/>
  <c r="C33" i="5"/>
  <c r="D33" i="5"/>
  <c r="E33" i="5"/>
  <c r="D30" i="5"/>
  <c r="E30" i="5"/>
  <c r="C30" i="5"/>
  <c r="F31" i="10"/>
  <c r="G31" i="10"/>
  <c r="H31" i="10"/>
  <c r="F32" i="10"/>
  <c r="G32" i="10"/>
  <c r="H32" i="10"/>
  <c r="F33" i="10"/>
  <c r="G33" i="10"/>
  <c r="H33" i="10"/>
  <c r="C31" i="10"/>
  <c r="D31" i="10"/>
  <c r="E31" i="10"/>
  <c r="C32" i="10"/>
  <c r="D32" i="10"/>
  <c r="E32" i="10"/>
  <c r="C33" i="10"/>
  <c r="D33" i="10"/>
  <c r="E33" i="10"/>
  <c r="D30" i="10"/>
  <c r="E30" i="10"/>
  <c r="C30" i="10"/>
  <c r="C28" i="7"/>
  <c r="D28" i="7"/>
  <c r="E28" i="7"/>
  <c r="F28" i="7"/>
  <c r="G28" i="7"/>
  <c r="H28" i="7"/>
  <c r="C29" i="7"/>
  <c r="D29" i="7"/>
  <c r="E29" i="7"/>
  <c r="F29" i="7"/>
  <c r="G29" i="7"/>
  <c r="H29" i="7"/>
  <c r="D27" i="7"/>
  <c r="E27" i="7"/>
  <c r="C27" i="7"/>
  <c r="C30" i="11"/>
  <c r="C31" i="11"/>
  <c r="D31" i="11"/>
  <c r="E31" i="11"/>
  <c r="F31" i="11"/>
  <c r="G31" i="11"/>
  <c r="H31" i="11"/>
  <c r="C32" i="11"/>
  <c r="D32" i="11"/>
  <c r="E32" i="11"/>
  <c r="F32" i="11"/>
  <c r="G32" i="11"/>
  <c r="H32" i="11"/>
  <c r="C33" i="11"/>
  <c r="D33" i="11"/>
  <c r="E33" i="11"/>
  <c r="F33" i="11"/>
  <c r="G33" i="11"/>
  <c r="H33" i="11"/>
  <c r="D30" i="11"/>
  <c r="E30" i="11"/>
  <c r="D21" i="9"/>
  <c r="E21" i="9"/>
  <c r="F21" i="9"/>
  <c r="G21" i="9"/>
  <c r="H21" i="9"/>
  <c r="C21" i="9"/>
  <c r="B24" i="9" l="1"/>
  <c r="B36" i="5"/>
  <c r="B36" i="10" l="1"/>
  <c r="B36" i="11"/>
  <c r="B45" i="11" s="1"/>
  <c r="B38" i="4"/>
  <c r="B33" i="9"/>
  <c r="B32" i="7"/>
  <c r="B41" i="7" s="1"/>
  <c r="B32" i="1"/>
  <c r="B41" i="1" s="1"/>
  <c r="B41" i="4" l="1"/>
  <c r="B45" i="10"/>
  <c r="B45" i="5"/>
  <c r="P38" i="2"/>
  <c r="O38" i="2"/>
  <c r="N38" i="2"/>
  <c r="M38" i="2"/>
  <c r="L38" i="2"/>
  <c r="K38" i="2"/>
  <c r="I38" i="2"/>
  <c r="H38" i="2"/>
  <c r="G38" i="2"/>
  <c r="F38" i="2"/>
  <c r="E38" i="2"/>
  <c r="D38" i="2"/>
  <c r="B38" i="2"/>
  <c r="Q37" i="2"/>
  <c r="Q38" i="2" s="1"/>
  <c r="C37" i="2"/>
  <c r="C38" i="2" s="1"/>
  <c r="P35" i="2"/>
  <c r="O35" i="2"/>
  <c r="N35" i="2"/>
  <c r="M35" i="2"/>
  <c r="L35" i="2"/>
  <c r="K35" i="2"/>
  <c r="I35" i="2"/>
  <c r="H35" i="2"/>
  <c r="G35" i="2"/>
  <c r="F35" i="2"/>
  <c r="E35" i="2"/>
  <c r="D35" i="2"/>
  <c r="B35" i="2"/>
  <c r="Q34" i="2"/>
  <c r="C34" i="2"/>
  <c r="Q33" i="2"/>
  <c r="C33" i="2"/>
  <c r="Q32" i="2"/>
  <c r="C32" i="2"/>
  <c r="Q31" i="2"/>
  <c r="C31" i="2"/>
  <c r="P29" i="2"/>
  <c r="O29" i="2"/>
  <c r="N29" i="2"/>
  <c r="M29" i="2"/>
  <c r="L29" i="2"/>
  <c r="K29" i="2"/>
  <c r="I29" i="2"/>
  <c r="H29" i="2"/>
  <c r="G29" i="2"/>
  <c r="F29" i="2"/>
  <c r="E29" i="2"/>
  <c r="D29" i="2"/>
  <c r="B29" i="2"/>
  <c r="Q28" i="2"/>
  <c r="C28" i="2"/>
  <c r="Q27" i="2"/>
  <c r="C27" i="2"/>
  <c r="Q26" i="2"/>
  <c r="C26" i="2"/>
  <c r="Q25" i="2"/>
  <c r="C25" i="2"/>
  <c r="P23" i="2"/>
  <c r="O23" i="2"/>
  <c r="N23" i="2"/>
  <c r="M23" i="2"/>
  <c r="L23" i="2"/>
  <c r="K23" i="2"/>
  <c r="I23" i="2"/>
  <c r="H23" i="2"/>
  <c r="G23" i="2"/>
  <c r="F23" i="2"/>
  <c r="E23" i="2"/>
  <c r="D23" i="2"/>
  <c r="B23" i="2"/>
  <c r="Q22" i="2"/>
  <c r="C22" i="2"/>
  <c r="Q21" i="2"/>
  <c r="C21" i="2"/>
  <c r="Q20" i="2"/>
  <c r="C20" i="2"/>
  <c r="Q19" i="2"/>
  <c r="C19" i="2"/>
  <c r="P17" i="2"/>
  <c r="O17" i="2"/>
  <c r="N17" i="2"/>
  <c r="M17" i="2"/>
  <c r="L17" i="2"/>
  <c r="K17" i="2"/>
  <c r="I17" i="2"/>
  <c r="H17" i="2"/>
  <c r="G17" i="2"/>
  <c r="F17" i="2"/>
  <c r="E17" i="2"/>
  <c r="D17" i="2"/>
  <c r="B17" i="2"/>
  <c r="Q16" i="2"/>
  <c r="C16" i="2"/>
  <c r="Q15" i="2"/>
  <c r="C15" i="2"/>
  <c r="Q14" i="2"/>
  <c r="C14" i="2"/>
  <c r="Q13" i="2"/>
  <c r="C13" i="2"/>
  <c r="P11" i="2"/>
  <c r="O11" i="2"/>
  <c r="N11" i="2"/>
  <c r="M11" i="2"/>
  <c r="L11" i="2"/>
  <c r="K11" i="2"/>
  <c r="I11" i="2"/>
  <c r="H11" i="2"/>
  <c r="G11" i="2"/>
  <c r="F11" i="2"/>
  <c r="E11" i="2"/>
  <c r="D11" i="2"/>
  <c r="B11" i="2"/>
  <c r="Q10" i="2"/>
  <c r="C10" i="2"/>
  <c r="Q9" i="2"/>
  <c r="C9" i="2"/>
  <c r="Q8" i="2"/>
  <c r="C8" i="2"/>
  <c r="P6" i="2"/>
  <c r="O6" i="2"/>
  <c r="N6" i="2"/>
  <c r="M6" i="2"/>
  <c r="L6" i="2"/>
  <c r="K6" i="2"/>
  <c r="I6" i="2"/>
  <c r="H6" i="2"/>
  <c r="G6" i="2"/>
  <c r="F6" i="2"/>
  <c r="E6" i="2"/>
  <c r="D6" i="2"/>
  <c r="B6" i="2"/>
  <c r="Q5" i="2"/>
  <c r="C5" i="2"/>
  <c r="Q4" i="2"/>
  <c r="C4" i="2"/>
  <c r="Q3" i="2"/>
  <c r="C3" i="2"/>
  <c r="Q17" i="2" l="1"/>
  <c r="Q29" i="2"/>
  <c r="Q11" i="2"/>
  <c r="Q35" i="2"/>
  <c r="C35" i="2"/>
  <c r="C6" i="2"/>
  <c r="C29" i="2"/>
  <c r="C17" i="2"/>
  <c r="C11" i="2"/>
  <c r="Q6" i="2"/>
  <c r="Q23" i="2"/>
  <c r="C23" i="2"/>
</calcChain>
</file>

<file path=xl/sharedStrings.xml><?xml version="1.0" encoding="utf-8"?>
<sst xmlns="http://schemas.openxmlformats.org/spreadsheetml/2006/main" count="591" uniqueCount="77">
  <si>
    <t>Ai</t>
  </si>
  <si>
    <t>P1</t>
  </si>
  <si>
    <t>P2</t>
  </si>
  <si>
    <t>P3</t>
  </si>
  <si>
    <t>P4</t>
  </si>
  <si>
    <t>P5</t>
  </si>
  <si>
    <t>P6</t>
  </si>
  <si>
    <t>2.0TD</t>
  </si>
  <si>
    <t>3.0TD</t>
  </si>
  <si>
    <t>6.1TD</t>
  </si>
  <si>
    <t>6.2TD</t>
  </si>
  <si>
    <t>Bi</t>
  </si>
  <si>
    <t xml:space="preserve">Lo que, considerando el valor estimado de energía de 47 €/MWh, da los precios e importes en término de energía abajo indicados </t>
  </si>
  <si>
    <t>Importe Ofertado Término de Energía (PARA 36 MESES)</t>
  </si>
  <si>
    <t>Componente Ai. €/kWh, sin impuesto eléctrico incluido</t>
  </si>
  <si>
    <t>Componente Bi.</t>
  </si>
  <si>
    <t xml:space="preserve">LOTE 1 </t>
  </si>
  <si>
    <t>POTENCIAS</t>
  </si>
  <si>
    <t>CONSUMOS</t>
  </si>
  <si>
    <t>LOTE 1. CANARIAS</t>
  </si>
  <si>
    <t>IMPORTE ALQUILERES</t>
  </si>
  <si>
    <t>LOTE 2. BALEARES</t>
  </si>
  <si>
    <t>LOTE 3. CENTRO-NORTE</t>
  </si>
  <si>
    <t>LOTE 4. ANDALUCIA-EXTREMADURA. CENTRO SUR</t>
  </si>
  <si>
    <t>LOTE 5. CATALUNYA</t>
  </si>
  <si>
    <t>LOTE 6.LEVANTE</t>
  </si>
  <si>
    <t>LOTE 7B. AIGÜES DE BARCELONA 2024-2027</t>
  </si>
  <si>
    <t>Nº SUMINISTROS</t>
  </si>
  <si>
    <t>TOTAL</t>
  </si>
  <si>
    <t>Euros</t>
  </si>
  <si>
    <t>D. [●], mayor de edad, vecino de [●], con domicilio en [●], con D.N.I. [●], en plena capacidad jurídica y de obras, en representación de [●], con CIF [●], enterado de la licitación “Suministro de Energía Eléctrica para las empresas del Grupo Suez”, promovida por SUEZ, con sujeción a lo establecido en el Pliego de Condiciones Generales y el Pliego de Prescripciones Técnicas, el contenido de los cuales conoce y acepta íntegramente, se obliga a realizar el referido suministro para las instalaciones o puntos de suministro correspondientes al Lote 1 por la Cantidad total de ….…………….. € más el impuesto eléctrico, lo que unido al importe estimado de alquileres hace una cantidad de…………….€ (sirva este importe para calcular la valoración de la oferta económica), más el 21 % de I.V.A. o el %  del IGIC correspondiente que asciende a la cantidad de ….…………..€, lo que hace un total de ………………€.</t>
  </si>
  <si>
    <t>D. [●], mayor de edad, vecino de [●], con domicilio en [●], con D.N.I. [●], en plena capacidad jurídica y de obras, en representación de [●], con CIF [●], enterado de la licitación “Suministro de Energía Eléctrica para las empresas del Grupo Suez”, promovida por SUEZ, con sujeción a lo establecido en el Pliego de Condiciones Generales y el Pliego de Prescripciones Técnicas, el contenido de los cuales conoce y acepta íntegramente, se obliga a realizar el referido suministro para las instalaciones o puntos de suministro correspondientes al Lote 2 por la Cantidad total de ….…………….. € más el impuesto eléctrico, lo que unido al importe estimado de alquileres hace una cantidad de…………….€ (sirva este importe para calcular la valoración de la oferta económica), más el 21 % de I.V.A. o el %  del IGIC correspondiente que asciende a la cantidad de ….…………..€, lo que hace un total de ………………€.</t>
  </si>
  <si>
    <t>Consumo estimado Lote 1</t>
  </si>
  <si>
    <t>Precios Término Energía (sin i.e.)</t>
  </si>
  <si>
    <t>Importe estimado por el Licitador en Término de Potencia (Sin excesos ni devoluciones) (PARA 36 MESES)</t>
  </si>
  <si>
    <t>Importe estimado por alquileres de equipos (PARA 36 MESES)</t>
  </si>
  <si>
    <t>Importe Total estimado (PARA 36 MESES)</t>
  </si>
  <si>
    <t xml:space="preserve">LOTE 2 </t>
  </si>
  <si>
    <t xml:space="preserve">LOTE 3 </t>
  </si>
  <si>
    <t>D. [●], mayor de edad, vecino de [●], con domicilio en [●], con D.N.I. [●], en plena capacidad jurídica y de obras, en representación de [●], con CIF [●], enterado de la licitación “Suministro de Energía Eléctrica para las empresas del Grupo Suez”, promovida por SUEZ, con sujeción a lo establecido en el Pliego de Condiciones Generales y el Pliego de Prescripciones Técnicas, el contenido de los cuales conoce y acepta íntegramente, se obliga a realizar el referido suministro para las instalaciones o puntos de suministro correspondientes al Lote 3 por la Cantidad total de ….…………….. € más el impuesto eléctrico, lo que unido al importe estimado de alquileres hace una cantidad de…………….€ (sirva este importe para calcular la valoración de la oferta económica), más el 21 % de I.V.A. o el %  del IGIC correspondiente que asciende a la cantidad de ….…………..€, lo que hace un total de ………………€.</t>
  </si>
  <si>
    <t>D. [●], mayor de edad, vecino de [●], con domicilio en [●], con D.N.I. [●], en plena capacidad jurídica y de obras, en representación de [●], con CIF [●], enterado de la licitación “Suministro de Energía Eléctrica para las empresas del Grupo Suez”, promovida por SUEZ, con sujeción a lo establecido en el Pliego de Condiciones Generales y el Pliego de Prescripciones Técnicas, el contenido de los cuales conoce y acepta íntegramente, se obliga a realizar el referido suministro para las instalaciones o puntos de suministro correspondientes al Lote 4 por la Cantidad total de ….…………….. € más el impuesto eléctrico, lo que unido al importe estimado de alquileres hace una cantidad de…………….€ (sirva este importe para calcular la valoración de la oferta económica), más el 21 % de I.V.A. o el %  del IGIC correspondiente que asciende a la cantidad de ….…………..€, lo que hace un total de ………………€.</t>
  </si>
  <si>
    <t xml:space="preserve">LOTE 4 </t>
  </si>
  <si>
    <t xml:space="preserve">LOTE 5 </t>
  </si>
  <si>
    <t>D. [●], mayor de edad, vecino de [●], con domicilio en [●], con D.N.I. [●], en plena capacidad jurídica y de obras, en representación de [●], con CIF [●], enterado de la licitación “Suministro de Energía Eléctrica para las empresas del Grupo Suez”, promovida por SUEZ, con sujeción a lo establecido en el Pliego de Condiciones Generales y el Pliego de Prescripciones Técnicas, el contenido de los cuales conoce y acepta íntegramente, se obliga a realizar el referido suministro para las instalaciones o puntos de suministro correspondientes al Lote 5 por la Cantidad total de ….…………….. € más el impuesto eléctrico, lo que unido al importe estimado de alquileres hace una cantidad de…………….€ (sirva este importe para calcular la valoración de la oferta económica), más el 21 % de I.V.A. o el %  del IGIC correspondiente que asciende a la cantidad de ….…………..€, lo que hace un total de ………………€.</t>
  </si>
  <si>
    <t xml:space="preserve">LOTE 6 </t>
  </si>
  <si>
    <t>D. [●], mayor de edad, vecino de [●], con domicilio en [●], con D.N.I. [●], en plena capacidad jurídica y de obras, en representación de [●], con CIF [●], enterado de la licitación “Suministro de Energía Eléctrica para las empresas del Grupo Suez”, promovida por SUEZ, con sujeción a lo establecido en el Pliego de Condiciones Generales y el Pliego de Prescripciones Técnicas, el contenido de los cuales conoce y acepta íntegramente, se obliga a realizar el referido suministro para las instalaciones o puntos de suministro correspondientes al Lote 6 por la Cantidad total de ….…………….. € más el impuesto eléctrico, lo que unido al importe estimado de alquileres hace una cantidad de…………….€ (sirva este importe para calcular la valoración de la oferta económica), más el 21 % de I.V.A. o el %  del IGIC correspondiente que asciende a la cantidad de ….…………..€, lo que hace un total de ………………€.</t>
  </si>
  <si>
    <t>LOTE 7</t>
  </si>
  <si>
    <t>D. [●], mayor de edad, vecino de [●], con domicilio en [●], con D.N.I. [●], en plena capacidad jurídica y de obras, en representación de [●], con CIF [●], enterado de la licitación “Suministro de Energía Eléctrica para las empresas del Grupo Suez”, promovida por SUEZ, con sujeción a lo establecido en el Pliego de Condiciones Generales y el Pliego de Prescripciones Técnicas, el contenido de los cuales conoce y acepta íntegramente, se obliga a realizar el referido suministro para las instalaciones o puntos de suministro correspondientes al Lote 7 por la Cantidad total de ….…………….. € más el impuesto eléctrico, lo que unido al importe estimado de alquileres hace una cantidad de…………….€ (sirva este importe para calcular la valoración de la oferta económica), más el 21 % de I.V.A. o el %  del IGIC correspondiente que asciende a la cantidad de ….…………..€, lo que hace un total de ………………€.</t>
  </si>
  <si>
    <t>Importe Total estimado (PARA 24 MESES)</t>
  </si>
  <si>
    <t>Importe estimado por alquileres de equipos (PARA 24 MESES)</t>
  </si>
  <si>
    <t>Importe estimado por el Licitador en Término de Potencia (Sin excesos ni devoluciones) (PARA 24 MESES)</t>
  </si>
  <si>
    <t>Importe Ofertado Término de Energía (PARA 24 MESES)</t>
  </si>
  <si>
    <t>Consumo estimado Lote 7</t>
  </si>
  <si>
    <t>Consumo estimado Lote 3</t>
  </si>
  <si>
    <t>Consumo estimado Lote 4</t>
  </si>
  <si>
    <t>Consumo estimado Lote 5</t>
  </si>
  <si>
    <t>Consumo estimado Lote 6</t>
  </si>
  <si>
    <t>Consumo estimado Lote 2</t>
  </si>
  <si>
    <t xml:space="preserve">Perdidas </t>
  </si>
  <si>
    <t>PCC [€/kWh]</t>
  </si>
  <si>
    <t>ATRe (Peajes+Cargos) [€/kWh]</t>
  </si>
  <si>
    <t>ATRp [€/kW año]</t>
  </si>
  <si>
    <t>TASA SUELO</t>
  </si>
  <si>
    <t>RET OM</t>
  </si>
  <si>
    <t>€/kWh</t>
  </si>
  <si>
    <t>RET OS</t>
  </si>
  <si>
    <t>INTERRUMPIBILIDAD</t>
  </si>
  <si>
    <t>SSAA  (€/kWh)</t>
  </si>
  <si>
    <t>FEE</t>
  </si>
  <si>
    <t>GDOs</t>
  </si>
  <si>
    <t>Lote 1</t>
  </si>
  <si>
    <t>Lote 2</t>
  </si>
  <si>
    <t>Lote 3</t>
  </si>
  <si>
    <t>Lote 4</t>
  </si>
  <si>
    <t>Lote 5</t>
  </si>
  <si>
    <t>Lote 6</t>
  </si>
  <si>
    <t>Lote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</si>
</sst>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\ &quot;€&quot;_-;\-* #,##0\ &quot;€&quot;_-;_-* &quot;-&quot;??\ &quot;€&quot;_-;_-@_-"/>
    <numFmt numFmtId="166" formatCode="0.0%"/>
    <numFmt numFmtId="167" formatCode="_-* #,##0.00000\ _€_-;\-* #,##0.000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theme="1"/>
      <name val="Times New Roman"/>
      <family val="1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DEBF7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wrapText="1"/>
    </xf>
    <xf numFmtId="0" fontId="0" fillId="4" borderId="0" xfId="0" applyFill="1"/>
    <xf numFmtId="0" fontId="3" fillId="0" borderId="2" xfId="0" applyFont="1" applyBorder="1"/>
    <xf numFmtId="0" fontId="3" fillId="0" borderId="0" xfId="0" applyFont="1" applyBorder="1"/>
    <xf numFmtId="0" fontId="0" fillId="0" borderId="2" xfId="0" applyBorder="1" applyAlignment="1">
      <alignment horizontal="right"/>
    </xf>
    <xf numFmtId="164" fontId="0" fillId="0" borderId="0" xfId="0" applyNumberFormat="1"/>
    <xf numFmtId="44" fontId="0" fillId="0" borderId="0" xfId="0" applyNumberFormat="1" applyBorder="1" applyAlignment="1">
      <alignment horizontal="right"/>
    </xf>
    <xf numFmtId="44" fontId="0" fillId="0" borderId="0" xfId="0" applyNumberFormat="1"/>
    <xf numFmtId="0" fontId="0" fillId="0" borderId="0" xfId="0" applyNumberFormat="1"/>
    <xf numFmtId="0" fontId="2" fillId="4" borderId="0" xfId="1" applyFill="1" applyBorder="1"/>
    <xf numFmtId="0" fontId="0" fillId="4" borderId="0" xfId="0" applyFill="1" applyBorder="1"/>
    <xf numFmtId="0" fontId="1" fillId="4" borderId="0" xfId="2" applyFill="1" applyBorder="1"/>
    <xf numFmtId="4" fontId="4" fillId="4" borderId="3" xfId="1" applyNumberFormat="1" applyFont="1" applyFill="1" applyBorder="1"/>
    <xf numFmtId="4" fontId="3" fillId="0" borderId="0" xfId="0" applyNumberFormat="1" applyFont="1"/>
    <xf numFmtId="0" fontId="3" fillId="0" borderId="0" xfId="0" applyFont="1"/>
    <xf numFmtId="0" fontId="3" fillId="5" borderId="3" xfId="2" applyFont="1" applyFill="1" applyBorder="1" applyAlignment="1">
      <alignment horizontal="center"/>
    </xf>
    <xf numFmtId="0" fontId="3" fillId="4" borderId="0" xfId="0" applyFont="1" applyFill="1"/>
    <xf numFmtId="0" fontId="0" fillId="0" borderId="3" xfId="0" applyBorder="1"/>
    <xf numFmtId="0" fontId="3" fillId="6" borderId="3" xfId="0" applyFont="1" applyFill="1" applyBorder="1"/>
    <xf numFmtId="0" fontId="3" fillId="6" borderId="3" xfId="0" applyFont="1" applyFill="1" applyBorder="1" applyAlignment="1">
      <alignment horizontal="center"/>
    </xf>
    <xf numFmtId="0" fontId="5" fillId="4" borderId="0" xfId="0" applyFont="1" applyFill="1"/>
    <xf numFmtId="0" fontId="0" fillId="4" borderId="0" xfId="0" applyFill="1" applyAlignment="1">
      <alignment wrapText="1"/>
    </xf>
    <xf numFmtId="3" fontId="4" fillId="4" borderId="3" xfId="1" applyNumberFormat="1" applyFont="1" applyFill="1" applyBorder="1"/>
    <xf numFmtId="3" fontId="3" fillId="0" borderId="0" xfId="0" applyNumberFormat="1" applyFont="1"/>
    <xf numFmtId="3" fontId="3" fillId="5" borderId="3" xfId="2" applyNumberFormat="1" applyFont="1" applyFill="1" applyBorder="1" applyAlignment="1">
      <alignment horizontal="center"/>
    </xf>
    <xf numFmtId="3" fontId="0" fillId="0" borderId="3" xfId="0" applyNumberFormat="1" applyBorder="1"/>
    <xf numFmtId="4" fontId="0" fillId="4" borderId="0" xfId="0" applyNumberFormat="1" applyFill="1"/>
    <xf numFmtId="4" fontId="5" fillId="4" borderId="0" xfId="0" applyNumberFormat="1" applyFont="1" applyFill="1"/>
    <xf numFmtId="165" fontId="0" fillId="0" borderId="0" xfId="0" applyNumberFormat="1"/>
    <xf numFmtId="0" fontId="7" fillId="0" borderId="0" xfId="0" applyFont="1"/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0" fillId="0" borderId="5" xfId="0" applyBorder="1" applyAlignment="1">
      <alignment horizontal="right"/>
    </xf>
    <xf numFmtId="0" fontId="8" fillId="7" borderId="8" xfId="0" applyFont="1" applyFill="1" applyBorder="1" applyAlignment="1">
      <alignment vertical="center"/>
    </xf>
    <xf numFmtId="0" fontId="8" fillId="7" borderId="6" xfId="0" applyFont="1" applyFill="1" applyBorder="1" applyAlignment="1">
      <alignment vertical="center"/>
    </xf>
    <xf numFmtId="0" fontId="8" fillId="7" borderId="7" xfId="0" applyFont="1" applyFill="1" applyBorder="1" applyAlignment="1">
      <alignment vertical="center"/>
    </xf>
    <xf numFmtId="0" fontId="0" fillId="0" borderId="9" xfId="0" applyBorder="1" applyAlignment="1">
      <alignment horizontal="right"/>
    </xf>
    <xf numFmtId="0" fontId="8" fillId="7" borderId="10" xfId="0" applyFont="1" applyFill="1" applyBorder="1" applyAlignment="1">
      <alignment vertical="center"/>
    </xf>
    <xf numFmtId="0" fontId="8" fillId="7" borderId="0" xfId="0" applyFont="1" applyFill="1" applyAlignment="1">
      <alignment vertical="center"/>
    </xf>
    <xf numFmtId="0" fontId="8" fillId="7" borderId="0" xfId="0" applyFont="1" applyFill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right"/>
    </xf>
    <xf numFmtId="0" fontId="8" fillId="7" borderId="13" xfId="0" applyFont="1" applyFill="1" applyBorder="1" applyAlignment="1">
      <alignment vertical="center"/>
    </xf>
    <xf numFmtId="0" fontId="8" fillId="7" borderId="4" xfId="0" applyFont="1" applyFill="1" applyBorder="1" applyAlignment="1">
      <alignment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66" fontId="8" fillId="7" borderId="8" xfId="4" applyNumberFormat="1" applyFont="1" applyFill="1" applyBorder="1" applyAlignment="1">
      <alignment vertical="center"/>
    </xf>
    <xf numFmtId="166" fontId="8" fillId="7" borderId="6" xfId="4" applyNumberFormat="1" applyFont="1" applyFill="1" applyBorder="1" applyAlignment="1">
      <alignment vertical="center"/>
    </xf>
    <xf numFmtId="166" fontId="8" fillId="7" borderId="7" xfId="4" applyNumberFormat="1" applyFont="1" applyFill="1" applyBorder="1" applyAlignment="1">
      <alignment vertical="center"/>
    </xf>
    <xf numFmtId="166" fontId="8" fillId="7" borderId="10" xfId="4" applyNumberFormat="1" applyFont="1" applyFill="1" applyBorder="1" applyAlignment="1">
      <alignment vertical="center"/>
    </xf>
    <xf numFmtId="166" fontId="8" fillId="7" borderId="0" xfId="4" applyNumberFormat="1" applyFont="1" applyFill="1" applyBorder="1" applyAlignment="1">
      <alignment vertical="center"/>
    </xf>
    <xf numFmtId="166" fontId="8" fillId="7" borderId="0" xfId="4" applyNumberFormat="1" applyFont="1" applyFill="1" applyBorder="1" applyAlignment="1">
      <alignment horizontal="center" vertical="center"/>
    </xf>
    <xf numFmtId="166" fontId="8" fillId="7" borderId="11" xfId="4" applyNumberFormat="1" applyFont="1" applyFill="1" applyBorder="1" applyAlignment="1">
      <alignment horizontal="center" vertical="center"/>
    </xf>
    <xf numFmtId="166" fontId="8" fillId="7" borderId="13" xfId="4" applyNumberFormat="1" applyFont="1" applyFill="1" applyBorder="1" applyAlignment="1">
      <alignment vertical="center"/>
    </xf>
    <xf numFmtId="166" fontId="8" fillId="7" borderId="4" xfId="4" applyNumberFormat="1" applyFont="1" applyFill="1" applyBorder="1" applyAlignment="1">
      <alignment vertical="center"/>
    </xf>
    <xf numFmtId="166" fontId="8" fillId="7" borderId="4" xfId="4" applyNumberFormat="1" applyFont="1" applyFill="1" applyBorder="1" applyAlignment="1">
      <alignment horizontal="center" vertical="center"/>
    </xf>
    <xf numFmtId="166" fontId="8" fillId="7" borderId="14" xfId="4" applyNumberFormat="1" applyFont="1" applyFill="1" applyBorder="1" applyAlignment="1">
      <alignment horizontal="center" vertical="center"/>
    </xf>
    <xf numFmtId="167" fontId="8" fillId="7" borderId="8" xfId="3" applyNumberFormat="1" applyFont="1" applyFill="1" applyBorder="1" applyAlignment="1">
      <alignment vertical="center"/>
    </xf>
    <xf numFmtId="167" fontId="8" fillId="7" borderId="6" xfId="3" applyNumberFormat="1" applyFont="1" applyFill="1" applyBorder="1" applyAlignment="1">
      <alignment vertical="center"/>
    </xf>
    <xf numFmtId="167" fontId="8" fillId="7" borderId="7" xfId="3" applyNumberFormat="1" applyFont="1" applyFill="1" applyBorder="1" applyAlignment="1">
      <alignment vertical="center"/>
    </xf>
    <xf numFmtId="167" fontId="8" fillId="7" borderId="10" xfId="3" applyNumberFormat="1" applyFont="1" applyFill="1" applyBorder="1" applyAlignment="1">
      <alignment vertical="center"/>
    </xf>
    <xf numFmtId="167" fontId="8" fillId="7" borderId="0" xfId="3" applyNumberFormat="1" applyFont="1" applyFill="1" applyBorder="1" applyAlignment="1">
      <alignment vertical="center"/>
    </xf>
    <xf numFmtId="167" fontId="8" fillId="7" borderId="0" xfId="3" applyNumberFormat="1" applyFont="1" applyFill="1" applyBorder="1" applyAlignment="1">
      <alignment horizontal="center" vertical="center"/>
    </xf>
    <xf numFmtId="167" fontId="8" fillId="7" borderId="11" xfId="3" applyNumberFormat="1" applyFont="1" applyFill="1" applyBorder="1" applyAlignment="1">
      <alignment horizontal="center" vertical="center"/>
    </xf>
    <xf numFmtId="167" fontId="8" fillId="7" borderId="13" xfId="3" applyNumberFormat="1" applyFont="1" applyFill="1" applyBorder="1" applyAlignment="1">
      <alignment vertical="center"/>
    </xf>
    <xf numFmtId="167" fontId="8" fillId="7" borderId="4" xfId="3" applyNumberFormat="1" applyFont="1" applyFill="1" applyBorder="1" applyAlignment="1">
      <alignment vertical="center"/>
    </xf>
    <xf numFmtId="167" fontId="8" fillId="7" borderId="4" xfId="3" applyNumberFormat="1" applyFont="1" applyFill="1" applyBorder="1" applyAlignment="1">
      <alignment horizontal="center" vertical="center"/>
    </xf>
    <xf numFmtId="167" fontId="8" fillId="7" borderId="14" xfId="3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7" xfId="0" applyBorder="1"/>
    <xf numFmtId="0" fontId="0" fillId="0" borderId="10" xfId="0" applyBorder="1" applyAlignment="1">
      <alignment horizontal="left"/>
    </xf>
    <xf numFmtId="0" fontId="0" fillId="0" borderId="11" xfId="0" applyBorder="1"/>
    <xf numFmtId="0" fontId="0" fillId="0" borderId="13" xfId="0" applyBorder="1" applyAlignment="1">
      <alignment horizontal="left"/>
    </xf>
    <xf numFmtId="0" fontId="0" fillId="0" borderId="14" xfId="0" applyBorder="1"/>
    <xf numFmtId="0" fontId="8" fillId="7" borderId="0" xfId="0" applyFont="1" applyFill="1" applyBorder="1" applyAlignment="1">
      <alignment vertical="center"/>
    </xf>
    <xf numFmtId="4" fontId="0" fillId="4" borderId="0" xfId="0" applyNumberFormat="1" applyFill="1" applyAlignment="1">
      <alignment horizontal="center"/>
    </xf>
    <xf numFmtId="0" fontId="0" fillId="0" borderId="0" xfId="0" applyAlignment="1">
      <alignment horizontal="left" vertical="center" wrapText="1"/>
    </xf>
    <xf numFmtId="0" fontId="5" fillId="4" borderId="0" xfId="0" applyFont="1" applyFill="1" applyAlignment="1">
      <alignment horizontal="left"/>
    </xf>
    <xf numFmtId="0" fontId="6" fillId="0" borderId="4" xfId="0" applyFont="1" applyBorder="1" applyAlignment="1">
      <alignment vertical="center"/>
    </xf>
    <xf numFmtId="0" fontId="0" fillId="0" borderId="4" xfId="0" applyBorder="1" applyAlignment="1">
      <alignment horizontal="center"/>
    </xf>
  </cellXfs>
  <cellStyles count="5">
    <cellStyle name="60% - Énfasis5" xfId="2" builtinId="48"/>
    <cellStyle name="Entrada" xfId="1" builtinId="20"/>
    <cellStyle name="Millares" xfId="3" builtinId="3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tomas\SUEZ\LICITACI&#211;N%20ENERG&#205;A%202023-2027%20(Group)%20-%20Grupo%20de%20trabajo%20-%20Grupo%20de%20trabajo\Proceso%20de%20licitaci&#243;n\Calculo%20Importes_v2%20sin%20A.%20Montil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1"/>
      <sheetName val="Lote 2"/>
      <sheetName val="Lote 3"/>
      <sheetName val="Lote 5"/>
      <sheetName val="Lote 6"/>
      <sheetName val="Cálculo precios nuevos"/>
      <sheetName val="Importes"/>
      <sheetName val="Importes Nuevos"/>
      <sheetName val="Resumen Importes"/>
      <sheetName val="Anexo 4. TE"/>
      <sheetName val="Anexo 4. TP"/>
      <sheetName val="Anexo 4 Alquile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1">
          <cell r="B111">
            <v>2</v>
          </cell>
        </row>
        <row r="112">
          <cell r="B112">
            <v>12</v>
          </cell>
        </row>
        <row r="113">
          <cell r="B113">
            <v>45</v>
          </cell>
        </row>
        <row r="114">
          <cell r="B114">
            <v>45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37F17-E71A-46DD-9DAE-4D80582A4492}">
  <dimension ref="A1:Q38"/>
  <sheetViews>
    <sheetView topLeftCell="B16" workbookViewId="0">
      <selection activeCell="C25" sqref="C25"/>
    </sheetView>
  </sheetViews>
  <sheetFormatPr baseColWidth="10" defaultRowHeight="15" x14ac:dyDescent="0.25"/>
  <cols>
    <col min="1" max="1" width="45.140625" customWidth="1"/>
    <col min="2" max="2" width="16.5703125" customWidth="1"/>
    <col min="3" max="3" width="20.28515625" bestFit="1" customWidth="1"/>
    <col min="4" max="9" width="13.42578125" customWidth="1"/>
    <col min="10" max="10" width="13.42578125" style="11" customWidth="1"/>
    <col min="11" max="16" width="15.42578125" customWidth="1"/>
    <col min="17" max="17" width="14.42578125" customWidth="1"/>
  </cols>
  <sheetData>
    <row r="1" spans="1:17" x14ac:dyDescent="0.25">
      <c r="D1" s="15" t="s">
        <v>17</v>
      </c>
      <c r="K1" s="15" t="s">
        <v>18</v>
      </c>
    </row>
    <row r="2" spans="1:17" x14ac:dyDescent="0.25">
      <c r="A2" s="3" t="s">
        <v>19</v>
      </c>
      <c r="B2" s="4" t="s">
        <v>27</v>
      </c>
      <c r="C2" s="4" t="s">
        <v>20</v>
      </c>
      <c r="D2" s="16" t="s">
        <v>1</v>
      </c>
      <c r="E2" s="16" t="s">
        <v>2</v>
      </c>
      <c r="F2" s="16" t="s">
        <v>3</v>
      </c>
      <c r="G2" s="16" t="s">
        <v>4</v>
      </c>
      <c r="H2" s="16" t="s">
        <v>5</v>
      </c>
      <c r="I2" s="16" t="s">
        <v>6</v>
      </c>
      <c r="J2" s="12"/>
      <c r="K2" s="16" t="s">
        <v>1</v>
      </c>
      <c r="L2" s="16" t="s">
        <v>2</v>
      </c>
      <c r="M2" s="16" t="s">
        <v>3</v>
      </c>
      <c r="N2" s="16" t="s">
        <v>4</v>
      </c>
      <c r="O2" s="16" t="s">
        <v>5</v>
      </c>
      <c r="P2" s="16" t="s">
        <v>6</v>
      </c>
      <c r="Q2" s="16" t="s">
        <v>28</v>
      </c>
    </row>
    <row r="3" spans="1:17" x14ac:dyDescent="0.25">
      <c r="A3" s="5" t="s">
        <v>7</v>
      </c>
      <c r="B3" s="6">
        <v>195</v>
      </c>
      <c r="C3" s="7">
        <f>+B3*'[1]Cálculo precios nuevos'!B111*12</f>
        <v>4680</v>
      </c>
      <c r="D3" s="13">
        <v>1023.1669999999998</v>
      </c>
      <c r="E3" s="13">
        <v>1023.1669999999998</v>
      </c>
      <c r="F3" s="13">
        <v>0</v>
      </c>
      <c r="G3" s="13">
        <v>0</v>
      </c>
      <c r="H3" s="13">
        <v>0</v>
      </c>
      <c r="I3" s="13">
        <v>0</v>
      </c>
      <c r="J3" s="10"/>
      <c r="K3" s="23">
        <v>186281.76099999994</v>
      </c>
      <c r="L3" s="23">
        <v>170187.21600000001</v>
      </c>
      <c r="M3" s="23">
        <v>288280.02299999999</v>
      </c>
      <c r="N3" s="23">
        <v>0</v>
      </c>
      <c r="O3" s="23">
        <v>0</v>
      </c>
      <c r="P3" s="23">
        <v>0</v>
      </c>
      <c r="Q3" s="23">
        <f>+SUM(K3:P3)</f>
        <v>644749</v>
      </c>
    </row>
    <row r="4" spans="1:17" x14ac:dyDescent="0.25">
      <c r="A4" s="5" t="s">
        <v>8</v>
      </c>
      <c r="B4" s="6">
        <v>76</v>
      </c>
      <c r="C4" s="7">
        <f>+B4*'[1]Cálculo precios nuevos'!B112*12</f>
        <v>10944</v>
      </c>
      <c r="D4" s="13">
        <v>2550.9639999999999</v>
      </c>
      <c r="E4" s="13">
        <v>2763.268</v>
      </c>
      <c r="F4" s="13">
        <v>2763.268</v>
      </c>
      <c r="G4" s="13">
        <v>2763.268</v>
      </c>
      <c r="H4" s="13">
        <v>2763.268</v>
      </c>
      <c r="I4" s="13">
        <v>3516.3180000000002</v>
      </c>
      <c r="J4" s="10"/>
      <c r="K4" s="23">
        <v>875057.57322868844</v>
      </c>
      <c r="L4" s="23">
        <v>926064.04187117622</v>
      </c>
      <c r="M4" s="23">
        <v>263203.82575282152</v>
      </c>
      <c r="N4" s="23">
        <v>150146.32759134579</v>
      </c>
      <c r="O4" s="23">
        <v>59998.830707476161</v>
      </c>
      <c r="P4" s="23">
        <v>2707932.3008484915</v>
      </c>
      <c r="Q4" s="23">
        <f>+SUM(K4:P4)</f>
        <v>4982402.8999999994</v>
      </c>
    </row>
    <row r="5" spans="1:17" x14ac:dyDescent="0.25">
      <c r="A5" s="5" t="s">
        <v>9</v>
      </c>
      <c r="B5" s="6">
        <v>32</v>
      </c>
      <c r="C5" s="7">
        <f>+B5*'[1]Cálculo precios nuevos'!B113*12</f>
        <v>17280</v>
      </c>
      <c r="D5" s="13">
        <v>14747.9</v>
      </c>
      <c r="E5" s="13">
        <v>15351.9</v>
      </c>
      <c r="F5" s="13">
        <v>15351.9</v>
      </c>
      <c r="G5" s="13">
        <v>15351.9</v>
      </c>
      <c r="H5" s="13">
        <v>15351.9</v>
      </c>
      <c r="I5" s="13">
        <v>17261.64</v>
      </c>
      <c r="J5" s="10"/>
      <c r="K5" s="23">
        <v>6836437.185954609</v>
      </c>
      <c r="L5" s="23">
        <v>9912128.7446960155</v>
      </c>
      <c r="M5" s="23">
        <v>11451803.347815419</v>
      </c>
      <c r="N5" s="23">
        <v>11802125.543335862</v>
      </c>
      <c r="O5" s="23">
        <v>4604338.3775069211</v>
      </c>
      <c r="P5" s="23">
        <v>54122651.80069118</v>
      </c>
      <c r="Q5" s="23">
        <f>+SUM(K5:P5)</f>
        <v>98729485</v>
      </c>
    </row>
    <row r="6" spans="1:17" x14ac:dyDescent="0.25">
      <c r="B6" s="6">
        <f>SUM(B3:B5)</f>
        <v>303</v>
      </c>
      <c r="C6" s="8">
        <f>SUM(C3:C5)</f>
        <v>32904</v>
      </c>
      <c r="D6" s="14">
        <f>SUM(D3:D5)</f>
        <v>18322.030999999999</v>
      </c>
      <c r="E6" s="14">
        <f t="shared" ref="E6:P6" si="0">SUM(E3:E5)</f>
        <v>19138.334999999999</v>
      </c>
      <c r="F6" s="14">
        <f t="shared" si="0"/>
        <v>18115.167999999998</v>
      </c>
      <c r="G6" s="14">
        <f t="shared" si="0"/>
        <v>18115.167999999998</v>
      </c>
      <c r="H6" s="14">
        <f t="shared" si="0"/>
        <v>18115.167999999998</v>
      </c>
      <c r="I6" s="14">
        <f t="shared" si="0"/>
        <v>20777.957999999999</v>
      </c>
      <c r="K6" s="24">
        <f t="shared" si="0"/>
        <v>7897776.5201832969</v>
      </c>
      <c r="L6" s="24">
        <f t="shared" si="0"/>
        <v>11008380.002567191</v>
      </c>
      <c r="M6" s="24">
        <f t="shared" si="0"/>
        <v>12003287.196568239</v>
      </c>
      <c r="N6" s="24">
        <f t="shared" si="0"/>
        <v>11952271.870927209</v>
      </c>
      <c r="O6" s="24">
        <f t="shared" si="0"/>
        <v>4664337.2082143975</v>
      </c>
      <c r="P6" s="24">
        <f t="shared" si="0"/>
        <v>56830584.101539671</v>
      </c>
      <c r="Q6" s="24">
        <f>SUM(Q3:Q5)</f>
        <v>104356636.90000001</v>
      </c>
    </row>
    <row r="7" spans="1:17" x14ac:dyDescent="0.25">
      <c r="A7" s="3" t="s">
        <v>21</v>
      </c>
      <c r="B7" s="4" t="s">
        <v>27</v>
      </c>
      <c r="C7" s="4"/>
      <c r="D7" s="16" t="s">
        <v>1</v>
      </c>
      <c r="E7" s="16" t="s">
        <v>2</v>
      </c>
      <c r="F7" s="16" t="s">
        <v>3</v>
      </c>
      <c r="G7" s="16" t="s">
        <v>4</v>
      </c>
      <c r="H7" s="16" t="s">
        <v>5</v>
      </c>
      <c r="I7" s="16" t="s">
        <v>6</v>
      </c>
      <c r="J7" s="12"/>
      <c r="K7" s="25" t="s">
        <v>1</v>
      </c>
      <c r="L7" s="25" t="s">
        <v>2</v>
      </c>
      <c r="M7" s="25" t="s">
        <v>3</v>
      </c>
      <c r="N7" s="25" t="s">
        <v>4</v>
      </c>
      <c r="O7" s="25" t="s">
        <v>5</v>
      </c>
      <c r="P7" s="25" t="s">
        <v>6</v>
      </c>
      <c r="Q7" s="25" t="s">
        <v>28</v>
      </c>
    </row>
    <row r="8" spans="1:17" x14ac:dyDescent="0.25">
      <c r="A8" s="5" t="s">
        <v>7</v>
      </c>
      <c r="B8" s="6">
        <v>83</v>
      </c>
      <c r="C8" s="7">
        <f>+B8*'[1]Cálculo precios nuevos'!B111*12</f>
        <v>1992</v>
      </c>
      <c r="D8" s="13">
        <v>577.47099999999978</v>
      </c>
      <c r="E8" s="13">
        <v>577.47099999999978</v>
      </c>
      <c r="F8" s="13">
        <v>0</v>
      </c>
      <c r="G8" s="13">
        <v>0</v>
      </c>
      <c r="H8" s="13">
        <v>0</v>
      </c>
      <c r="I8" s="13">
        <v>0</v>
      </c>
      <c r="J8" s="10"/>
      <c r="K8" s="23">
        <v>210642.34099999999</v>
      </c>
      <c r="L8" s="23">
        <v>192672.046</v>
      </c>
      <c r="M8" s="23">
        <v>327779.61300000013</v>
      </c>
      <c r="N8" s="23">
        <v>0</v>
      </c>
      <c r="O8" s="23">
        <v>0</v>
      </c>
      <c r="P8" s="23">
        <v>0</v>
      </c>
      <c r="Q8" s="23">
        <f>+SUM(K8:P8)</f>
        <v>731094.00000000012</v>
      </c>
    </row>
    <row r="9" spans="1:17" x14ac:dyDescent="0.25">
      <c r="A9" s="5" t="s">
        <v>8</v>
      </c>
      <c r="B9" s="6">
        <v>57</v>
      </c>
      <c r="C9" s="7">
        <f>+B9*'[1]Cálculo precios nuevos'!B112*12</f>
        <v>8208</v>
      </c>
      <c r="D9" s="13">
        <v>1547.5769999999998</v>
      </c>
      <c r="E9" s="13">
        <v>1606.4769999999996</v>
      </c>
      <c r="F9" s="13">
        <v>1606.4769999999996</v>
      </c>
      <c r="G9" s="13">
        <v>1606.4769999999996</v>
      </c>
      <c r="H9" s="13">
        <v>1606.4769999999996</v>
      </c>
      <c r="I9" s="13">
        <v>1946.8919999999994</v>
      </c>
      <c r="J9" s="10"/>
      <c r="K9" s="23">
        <v>504644.29579124646</v>
      </c>
      <c r="L9" s="23">
        <v>749939.38311312033</v>
      </c>
      <c r="M9" s="23">
        <v>571700.14391294087</v>
      </c>
      <c r="N9" s="23">
        <v>777026.89445892046</v>
      </c>
      <c r="O9" s="23">
        <v>438260.45914856152</v>
      </c>
      <c r="P9" s="23">
        <v>3107620.8235752103</v>
      </c>
      <c r="Q9" s="23">
        <f t="shared" ref="Q9:Q10" si="1">+SUM(K9:P9)</f>
        <v>6149192</v>
      </c>
    </row>
    <row r="10" spans="1:17" x14ac:dyDescent="0.25">
      <c r="A10" s="5" t="s">
        <v>9</v>
      </c>
      <c r="B10" s="6">
        <v>3</v>
      </c>
      <c r="C10" s="7">
        <f>+B10*'[1]Cálculo precios nuevos'!B113*12</f>
        <v>1620</v>
      </c>
      <c r="D10" s="13">
        <v>2694</v>
      </c>
      <c r="E10" s="13">
        <v>2694</v>
      </c>
      <c r="F10" s="13">
        <v>2694</v>
      </c>
      <c r="G10" s="13">
        <v>2694</v>
      </c>
      <c r="H10" s="13">
        <v>2694</v>
      </c>
      <c r="I10" s="13">
        <v>2937</v>
      </c>
      <c r="J10" s="10"/>
      <c r="K10" s="23">
        <v>1015786.646217283</v>
      </c>
      <c r="L10" s="23">
        <v>1262529.1471601338</v>
      </c>
      <c r="M10" s="23">
        <v>1207597.4224976744</v>
      </c>
      <c r="N10" s="23">
        <v>1559357.7171160621</v>
      </c>
      <c r="O10" s="23">
        <v>687654.28312818101</v>
      </c>
      <c r="P10" s="23">
        <v>6205869.7838806659</v>
      </c>
      <c r="Q10" s="23">
        <f t="shared" si="1"/>
        <v>11938795</v>
      </c>
    </row>
    <row r="11" spans="1:17" x14ac:dyDescent="0.25">
      <c r="B11" s="6">
        <f>SUM(B8:B10)</f>
        <v>143</v>
      </c>
      <c r="C11" s="8">
        <f>SUM(C8:C10)</f>
        <v>11820</v>
      </c>
      <c r="D11" s="14">
        <f>SUM(D8:D10)</f>
        <v>4819.0479999999998</v>
      </c>
      <c r="E11" s="14">
        <f t="shared" ref="E11:P11" si="2">SUM(E8:E10)</f>
        <v>4877.9479999999994</v>
      </c>
      <c r="F11" s="14">
        <f t="shared" si="2"/>
        <v>4300.4769999999999</v>
      </c>
      <c r="G11" s="14">
        <f t="shared" si="2"/>
        <v>4300.4769999999999</v>
      </c>
      <c r="H11" s="14">
        <f t="shared" si="2"/>
        <v>4300.4769999999999</v>
      </c>
      <c r="I11" s="14">
        <f t="shared" si="2"/>
        <v>4883.8919999999998</v>
      </c>
      <c r="K11" s="24">
        <f t="shared" si="2"/>
        <v>1731073.2830085293</v>
      </c>
      <c r="L11" s="24">
        <f t="shared" si="2"/>
        <v>2205140.5762732541</v>
      </c>
      <c r="M11" s="24">
        <f t="shared" si="2"/>
        <v>2107077.1794106155</v>
      </c>
      <c r="N11" s="24">
        <f t="shared" si="2"/>
        <v>2336384.6115749823</v>
      </c>
      <c r="O11" s="24">
        <f t="shared" si="2"/>
        <v>1125914.7422767426</v>
      </c>
      <c r="P11" s="24">
        <f t="shared" si="2"/>
        <v>9313490.6074558757</v>
      </c>
      <c r="Q11" s="24">
        <f>SUM(Q8:Q10)</f>
        <v>18819081</v>
      </c>
    </row>
    <row r="12" spans="1:17" x14ac:dyDescent="0.25">
      <c r="A12" s="3" t="s">
        <v>22</v>
      </c>
      <c r="B12" s="4" t="s">
        <v>27</v>
      </c>
      <c r="C12" s="4"/>
      <c r="D12" s="16" t="s">
        <v>1</v>
      </c>
      <c r="E12" s="16" t="s">
        <v>2</v>
      </c>
      <c r="F12" s="16" t="s">
        <v>3</v>
      </c>
      <c r="G12" s="16" t="s">
        <v>4</v>
      </c>
      <c r="H12" s="16" t="s">
        <v>5</v>
      </c>
      <c r="I12" s="16" t="s">
        <v>6</v>
      </c>
      <c r="J12" s="12"/>
      <c r="K12" s="25" t="s">
        <v>1</v>
      </c>
      <c r="L12" s="25" t="s">
        <v>2</v>
      </c>
      <c r="M12" s="25" t="s">
        <v>3</v>
      </c>
      <c r="N12" s="25" t="s">
        <v>4</v>
      </c>
      <c r="O12" s="25" t="s">
        <v>5</v>
      </c>
      <c r="P12" s="25" t="s">
        <v>6</v>
      </c>
      <c r="Q12" s="25" t="s">
        <v>28</v>
      </c>
    </row>
    <row r="13" spans="1:17" x14ac:dyDescent="0.25">
      <c r="A13" s="5" t="s">
        <v>7</v>
      </c>
      <c r="B13" s="6">
        <v>871</v>
      </c>
      <c r="C13" s="7">
        <f>+B13*'[1]Cálculo precios nuevos'!B111*12</f>
        <v>20904</v>
      </c>
      <c r="D13" s="13">
        <v>5899.7529999999815</v>
      </c>
      <c r="E13" s="13">
        <v>5899.7529999999815</v>
      </c>
      <c r="F13" s="13">
        <v>0</v>
      </c>
      <c r="G13" s="13">
        <v>0</v>
      </c>
      <c r="H13" s="13">
        <v>0</v>
      </c>
      <c r="I13" s="13">
        <v>0</v>
      </c>
      <c r="J13" s="10"/>
      <c r="K13" s="23">
        <v>1372304.2099999995</v>
      </c>
      <c r="L13" s="23">
        <v>1280999.652</v>
      </c>
      <c r="M13" s="23">
        <v>2338056.1380000003</v>
      </c>
      <c r="N13" s="23">
        <v>0</v>
      </c>
      <c r="O13" s="23">
        <v>0</v>
      </c>
      <c r="P13" s="23">
        <v>0</v>
      </c>
      <c r="Q13" s="23">
        <f>+SUM(K13:P13)</f>
        <v>4991360</v>
      </c>
    </row>
    <row r="14" spans="1:17" x14ac:dyDescent="0.25">
      <c r="A14" s="5" t="s">
        <v>8</v>
      </c>
      <c r="B14" s="6">
        <v>293</v>
      </c>
      <c r="C14" s="7">
        <f>+B14*'[1]Cálculo precios nuevos'!B112*12</f>
        <v>42192</v>
      </c>
      <c r="D14" s="13">
        <v>7941.2829999999994</v>
      </c>
      <c r="E14" s="13">
        <v>8653.9830000000002</v>
      </c>
      <c r="F14" s="13">
        <v>8653.9830000000002</v>
      </c>
      <c r="G14" s="13">
        <v>8653.9830000000002</v>
      </c>
      <c r="H14" s="13">
        <v>8653.9830000000002</v>
      </c>
      <c r="I14" s="13">
        <v>10426.464000000005</v>
      </c>
      <c r="J14" s="10"/>
      <c r="K14" s="23">
        <v>1234204.9845307192</v>
      </c>
      <c r="L14" s="23">
        <v>1592040.610798608</v>
      </c>
      <c r="M14" s="23">
        <v>2173531.0612177611</v>
      </c>
      <c r="N14" s="23">
        <v>2207854.3105567987</v>
      </c>
      <c r="O14" s="23">
        <v>775916.73338934861</v>
      </c>
      <c r="P14" s="23">
        <v>11861820.299506763</v>
      </c>
      <c r="Q14" s="23">
        <f>+SUM(K14:P14)</f>
        <v>19845368</v>
      </c>
    </row>
    <row r="15" spans="1:17" x14ac:dyDescent="0.25">
      <c r="A15" s="5" t="s">
        <v>9</v>
      </c>
      <c r="B15" s="6">
        <v>223</v>
      </c>
      <c r="C15" s="7">
        <f>+B15*'[1]Cálculo precios nuevos'!B113*12</f>
        <v>120420</v>
      </c>
      <c r="D15" s="13">
        <v>17271.738000000001</v>
      </c>
      <c r="E15" s="13">
        <v>21831.917999999998</v>
      </c>
      <c r="F15" s="13">
        <v>21831.917999999998</v>
      </c>
      <c r="G15" s="13">
        <v>21831.917999999998</v>
      </c>
      <c r="H15" s="13">
        <v>21831.917999999998</v>
      </c>
      <c r="I15" s="13">
        <v>32557.767999999996</v>
      </c>
      <c r="J15" s="10"/>
      <c r="K15" s="23">
        <v>6410072.6007284075</v>
      </c>
      <c r="L15" s="23">
        <v>8569294.1357352808</v>
      </c>
      <c r="M15" s="23">
        <v>8976664.0959046297</v>
      </c>
      <c r="N15" s="23">
        <v>9577025.3723260202</v>
      </c>
      <c r="O15" s="23">
        <v>3892265.8150557927</v>
      </c>
      <c r="P15" s="23">
        <v>56404746.980249889</v>
      </c>
      <c r="Q15" s="23">
        <f>+SUM(K15:P15)</f>
        <v>93830069.00000003</v>
      </c>
    </row>
    <row r="16" spans="1:17" x14ac:dyDescent="0.25">
      <c r="A16" s="5" t="s">
        <v>10</v>
      </c>
      <c r="B16" s="6">
        <v>4</v>
      </c>
      <c r="C16" s="7">
        <f>+B16*'[1]Cálculo precios nuevos'!B114*12</f>
        <v>2160</v>
      </c>
      <c r="D16" s="13">
        <v>2221</v>
      </c>
      <c r="E16" s="13">
        <v>2590</v>
      </c>
      <c r="F16" s="13">
        <v>2590</v>
      </c>
      <c r="G16" s="13">
        <v>2590</v>
      </c>
      <c r="H16" s="13">
        <v>2590</v>
      </c>
      <c r="I16" s="13">
        <v>3041</v>
      </c>
      <c r="J16" s="10"/>
      <c r="K16" s="23">
        <v>6150.0947814809679</v>
      </c>
      <c r="L16" s="23">
        <v>8892.5548258238814</v>
      </c>
      <c r="M16" s="23">
        <v>10057.991758193362</v>
      </c>
      <c r="N16" s="23">
        <v>12253.036971512163</v>
      </c>
      <c r="O16" s="23">
        <v>4459.168799373153</v>
      </c>
      <c r="P16" s="23">
        <v>155438.15286361647</v>
      </c>
      <c r="Q16" s="23">
        <f>+SUM(K16:P16)</f>
        <v>197251</v>
      </c>
    </row>
    <row r="17" spans="1:17" x14ac:dyDescent="0.25">
      <c r="B17" s="6">
        <f>SUM(B13:B16)</f>
        <v>1391</v>
      </c>
      <c r="C17" s="8">
        <f>SUM(C13:C16)</f>
        <v>185676</v>
      </c>
      <c r="D17" s="14">
        <f>SUM(D13:D16)</f>
        <v>33333.773999999983</v>
      </c>
      <c r="E17" s="14">
        <f t="shared" ref="E17:P17" si="3">SUM(E13:E16)</f>
        <v>38975.65399999998</v>
      </c>
      <c r="F17" s="14">
        <f t="shared" si="3"/>
        <v>33075.900999999998</v>
      </c>
      <c r="G17" s="14">
        <f t="shared" si="3"/>
        <v>33075.900999999998</v>
      </c>
      <c r="H17" s="14">
        <f t="shared" si="3"/>
        <v>33075.900999999998</v>
      </c>
      <c r="I17" s="14">
        <f t="shared" si="3"/>
        <v>46025.232000000004</v>
      </c>
      <c r="K17" s="24">
        <f t="shared" si="3"/>
        <v>9022731.8900406063</v>
      </c>
      <c r="L17" s="24">
        <f t="shared" si="3"/>
        <v>11451226.953359712</v>
      </c>
      <c r="M17" s="24">
        <f t="shared" si="3"/>
        <v>13498309.286880584</v>
      </c>
      <c r="N17" s="24">
        <f t="shared" si="3"/>
        <v>11797132.719854331</v>
      </c>
      <c r="O17" s="24">
        <f t="shared" si="3"/>
        <v>4672641.7172445143</v>
      </c>
      <c r="P17" s="24">
        <f t="shared" si="3"/>
        <v>68422005.432620272</v>
      </c>
      <c r="Q17" s="24">
        <f>SUM(Q13:Q16)</f>
        <v>118864048.00000003</v>
      </c>
    </row>
    <row r="18" spans="1:17" x14ac:dyDescent="0.25">
      <c r="A18" s="3" t="s">
        <v>23</v>
      </c>
      <c r="B18" s="4" t="s">
        <v>27</v>
      </c>
      <c r="C18" s="4"/>
      <c r="D18" s="16" t="s">
        <v>1</v>
      </c>
      <c r="E18" s="16" t="s">
        <v>2</v>
      </c>
      <c r="F18" s="16" t="s">
        <v>3</v>
      </c>
      <c r="G18" s="16" t="s">
        <v>4</v>
      </c>
      <c r="H18" s="16" t="s">
        <v>5</v>
      </c>
      <c r="I18" s="16" t="s">
        <v>6</v>
      </c>
      <c r="J18" s="12"/>
      <c r="K18" s="25" t="s">
        <v>1</v>
      </c>
      <c r="L18" s="25" t="s">
        <v>2</v>
      </c>
      <c r="M18" s="25" t="s">
        <v>3</v>
      </c>
      <c r="N18" s="25" t="s">
        <v>4</v>
      </c>
      <c r="O18" s="25" t="s">
        <v>5</v>
      </c>
      <c r="P18" s="25" t="s">
        <v>6</v>
      </c>
      <c r="Q18" s="25" t="s">
        <v>28</v>
      </c>
    </row>
    <row r="19" spans="1:17" x14ac:dyDescent="0.25">
      <c r="A19" s="5" t="s">
        <v>7</v>
      </c>
      <c r="B19" s="6">
        <v>407</v>
      </c>
      <c r="C19" s="7">
        <f>+B19*'[1]Cálculo precios nuevos'!B111*12</f>
        <v>9768</v>
      </c>
      <c r="D19" s="13">
        <v>2451.4699999999984</v>
      </c>
      <c r="E19" s="13">
        <v>2451.4699999999984</v>
      </c>
      <c r="F19" s="13">
        <v>0</v>
      </c>
      <c r="G19" s="13">
        <v>0</v>
      </c>
      <c r="H19" s="13">
        <v>0</v>
      </c>
      <c r="I19" s="13">
        <v>0</v>
      </c>
      <c r="J19" s="10"/>
      <c r="K19" s="23">
        <v>638016.65466666652</v>
      </c>
      <c r="L19" s="23">
        <v>591997.88399999985</v>
      </c>
      <c r="M19" s="23">
        <v>1058954.128</v>
      </c>
      <c r="N19" s="23">
        <v>0</v>
      </c>
      <c r="O19" s="23">
        <v>0</v>
      </c>
      <c r="P19" s="23">
        <v>0</v>
      </c>
      <c r="Q19" s="23">
        <f>SUM(K19:P19)</f>
        <v>2288968.6666666665</v>
      </c>
    </row>
    <row r="20" spans="1:17" x14ac:dyDescent="0.25">
      <c r="A20" s="5" t="s">
        <v>8</v>
      </c>
      <c r="B20" s="6">
        <v>199</v>
      </c>
      <c r="C20" s="7">
        <f>+B20*'[1]Cálculo precios nuevos'!B112*12</f>
        <v>28656</v>
      </c>
      <c r="D20" s="13">
        <v>5359.1570000000002</v>
      </c>
      <c r="E20" s="13">
        <v>5753.6849999999995</v>
      </c>
      <c r="F20" s="13">
        <v>5753.6849999999995</v>
      </c>
      <c r="G20" s="13">
        <v>5753.6849999999995</v>
      </c>
      <c r="H20" s="13">
        <v>5753.6849999999995</v>
      </c>
      <c r="I20" s="13">
        <v>7248.7380000000003</v>
      </c>
      <c r="J20" s="10"/>
      <c r="K20" s="23">
        <v>744382.76851624995</v>
      </c>
      <c r="L20" s="23">
        <v>960203.21770712349</v>
      </c>
      <c r="M20" s="23">
        <v>1310916.0059181959</v>
      </c>
      <c r="N20" s="23">
        <v>1331617.2959694446</v>
      </c>
      <c r="O20" s="23">
        <v>467976.594956032</v>
      </c>
      <c r="P20" s="23">
        <v>7154188.1169329518</v>
      </c>
      <c r="Q20" s="23">
        <f>SUM(K20:P20)</f>
        <v>11969283.999999998</v>
      </c>
    </row>
    <row r="21" spans="1:17" x14ac:dyDescent="0.25">
      <c r="A21" s="5" t="s">
        <v>9</v>
      </c>
      <c r="B21" s="6">
        <v>155</v>
      </c>
      <c r="C21" s="7">
        <f>+B21*'[1]Cálculo precios nuevos'!B113*12</f>
        <v>83700</v>
      </c>
      <c r="D21" s="13">
        <v>9165.1760000000013</v>
      </c>
      <c r="E21" s="13">
        <v>12370.585999999998</v>
      </c>
      <c r="F21" s="13">
        <v>12370.585999999998</v>
      </c>
      <c r="G21" s="13">
        <v>12370.585999999998</v>
      </c>
      <c r="H21" s="13">
        <v>12370.585999999998</v>
      </c>
      <c r="I21" s="13">
        <v>20230.979999999996</v>
      </c>
      <c r="J21" s="10"/>
      <c r="K21" s="23">
        <v>3774016.3813998303</v>
      </c>
      <c r="L21" s="23">
        <v>5045287.0754729696</v>
      </c>
      <c r="M21" s="23">
        <v>5285131.6137071587</v>
      </c>
      <c r="N21" s="23">
        <v>5638602.382776916</v>
      </c>
      <c r="O21" s="23">
        <v>2291623.802375325</v>
      </c>
      <c r="P21" s="23">
        <v>33209052.74426781</v>
      </c>
      <c r="Q21" s="23">
        <f>SUM(K21:P21)</f>
        <v>55243714.000000015</v>
      </c>
    </row>
    <row r="22" spans="1:17" x14ac:dyDescent="0.25">
      <c r="A22" s="5" t="s">
        <v>10</v>
      </c>
      <c r="B22" s="6">
        <v>5</v>
      </c>
      <c r="C22" s="7">
        <f>+B22*'[1]Cálculo precios nuevos'!B114*12</f>
        <v>2700</v>
      </c>
      <c r="D22" s="13">
        <v>1201</v>
      </c>
      <c r="E22" s="13">
        <v>2853</v>
      </c>
      <c r="F22" s="13">
        <v>2853</v>
      </c>
      <c r="G22" s="13">
        <v>2853</v>
      </c>
      <c r="H22" s="13">
        <v>2853</v>
      </c>
      <c r="I22" s="13">
        <v>3982</v>
      </c>
      <c r="J22" s="10"/>
      <c r="K22" s="23">
        <v>307694.21403735434</v>
      </c>
      <c r="L22" s="23">
        <v>444901.70723142521</v>
      </c>
      <c r="M22" s="23">
        <v>503209.45916971011</v>
      </c>
      <c r="N22" s="23">
        <v>613029.34580338327</v>
      </c>
      <c r="O22" s="23">
        <v>223095.8201025672</v>
      </c>
      <c r="P22" s="23">
        <v>7776696.4536555605</v>
      </c>
      <c r="Q22" s="23">
        <f t="shared" ref="Q22" si="4">SUM(K22:P22)</f>
        <v>9868627</v>
      </c>
    </row>
    <row r="23" spans="1:17" x14ac:dyDescent="0.25">
      <c r="B23" s="6">
        <f>SUM(B19:B22)</f>
        <v>766</v>
      </c>
      <c r="C23" s="8">
        <f>SUM(C19:C22)</f>
        <v>124824</v>
      </c>
      <c r="D23" s="14">
        <f>SUM(D19:D22)</f>
        <v>18176.803</v>
      </c>
      <c r="E23" s="14">
        <f t="shared" ref="E23:P23" si="5">SUM(E19:E22)</f>
        <v>23428.740999999995</v>
      </c>
      <c r="F23" s="14">
        <f t="shared" si="5"/>
        <v>20977.270999999997</v>
      </c>
      <c r="G23" s="14">
        <f t="shared" si="5"/>
        <v>20977.270999999997</v>
      </c>
      <c r="H23" s="14">
        <f t="shared" si="5"/>
        <v>20977.270999999997</v>
      </c>
      <c r="I23" s="14">
        <f t="shared" si="5"/>
        <v>31461.717999999997</v>
      </c>
      <c r="K23" s="24">
        <f>SUM(K19:K22)</f>
        <v>5464110.0186201008</v>
      </c>
      <c r="L23" s="24">
        <f t="shared" si="5"/>
        <v>7042389.8844115175</v>
      </c>
      <c r="M23" s="24">
        <f t="shared" si="5"/>
        <v>8158211.2067950647</v>
      </c>
      <c r="N23" s="24">
        <f t="shared" si="5"/>
        <v>7583249.0245497432</v>
      </c>
      <c r="O23" s="24">
        <f t="shared" si="5"/>
        <v>2982696.2174339243</v>
      </c>
      <c r="P23" s="24">
        <f t="shared" si="5"/>
        <v>48139937.314856328</v>
      </c>
      <c r="Q23" s="24">
        <f>SUM(Q19:Q22)</f>
        <v>79370593.666666687</v>
      </c>
    </row>
    <row r="24" spans="1:17" x14ac:dyDescent="0.25">
      <c r="A24" s="3" t="s">
        <v>24</v>
      </c>
      <c r="B24" s="4" t="s">
        <v>27</v>
      </c>
      <c r="C24" s="4"/>
      <c r="D24" s="16" t="s">
        <v>1</v>
      </c>
      <c r="E24" s="16" t="s">
        <v>2</v>
      </c>
      <c r="F24" s="16" t="s">
        <v>3</v>
      </c>
      <c r="G24" s="16" t="s">
        <v>4</v>
      </c>
      <c r="H24" s="16" t="s">
        <v>5</v>
      </c>
      <c r="I24" s="16" t="s">
        <v>6</v>
      </c>
      <c r="J24" s="12"/>
      <c r="K24" s="25" t="s">
        <v>1</v>
      </c>
      <c r="L24" s="25" t="s">
        <v>2</v>
      </c>
      <c r="M24" s="25" t="s">
        <v>3</v>
      </c>
      <c r="N24" s="25" t="s">
        <v>4</v>
      </c>
      <c r="O24" s="25" t="s">
        <v>5</v>
      </c>
      <c r="P24" s="25" t="s">
        <v>6</v>
      </c>
      <c r="Q24" s="25" t="s">
        <v>28</v>
      </c>
    </row>
    <row r="25" spans="1:17" x14ac:dyDescent="0.25">
      <c r="A25" s="5" t="s">
        <v>7</v>
      </c>
      <c r="B25" s="6">
        <v>1059</v>
      </c>
      <c r="C25" s="7">
        <f>+B25*'[1]Cálculo precios nuevos'!B111*12</f>
        <v>25416</v>
      </c>
      <c r="D25" s="13">
        <v>13512.384000000033</v>
      </c>
      <c r="E25" s="13">
        <v>13512.384000000033</v>
      </c>
      <c r="F25" s="13"/>
      <c r="G25" s="13">
        <v>0</v>
      </c>
      <c r="H25" s="13">
        <v>0</v>
      </c>
      <c r="I25" s="13">
        <v>0</v>
      </c>
      <c r="J25" s="10"/>
      <c r="K25" s="23">
        <v>1739588.8203399996</v>
      </c>
      <c r="L25" s="23">
        <v>1616539.9998399995</v>
      </c>
      <c r="M25" s="23">
        <v>2906358.2398199975</v>
      </c>
      <c r="N25" s="23">
        <v>0</v>
      </c>
      <c r="O25" s="23">
        <v>0</v>
      </c>
      <c r="P25" s="23">
        <v>0</v>
      </c>
      <c r="Q25" s="23">
        <f>SUM(K25:P25)</f>
        <v>6262487.0599999968</v>
      </c>
    </row>
    <row r="26" spans="1:17" x14ac:dyDescent="0.25">
      <c r="A26" s="5" t="s">
        <v>8</v>
      </c>
      <c r="B26" s="6">
        <v>881</v>
      </c>
      <c r="C26" s="7">
        <f>+B26*'[1]Cálculo precios nuevos'!B112*12</f>
        <v>126864</v>
      </c>
      <c r="D26" s="13">
        <v>30331.780999999959</v>
      </c>
      <c r="E26" s="13">
        <v>31988.331999999958</v>
      </c>
      <c r="F26" s="13">
        <v>31988.331999999958</v>
      </c>
      <c r="G26" s="13">
        <v>31988.331999999958</v>
      </c>
      <c r="H26" s="13">
        <v>31988.331999999958</v>
      </c>
      <c r="I26" s="13">
        <v>39850.356999999938</v>
      </c>
      <c r="J26" s="10"/>
      <c r="K26" s="23">
        <v>4019318.5927809686</v>
      </c>
      <c r="L26" s="23">
        <v>5184648.0184798986</v>
      </c>
      <c r="M26" s="23">
        <v>7078332.947797331</v>
      </c>
      <c r="N26" s="23">
        <v>7190110.226257693</v>
      </c>
      <c r="O26" s="23">
        <v>2526854.6084729075</v>
      </c>
      <c r="P26" s="23">
        <v>38629267.80526831</v>
      </c>
      <c r="Q26" s="23">
        <f t="shared" ref="Q26:Q28" si="6">SUM(K26:P26)</f>
        <v>64628532.199057102</v>
      </c>
    </row>
    <row r="27" spans="1:17" x14ac:dyDescent="0.25">
      <c r="A27" s="5" t="s">
        <v>9</v>
      </c>
      <c r="B27" s="6">
        <v>69</v>
      </c>
      <c r="C27" s="7">
        <f>+B27*'[1]Cálculo precios nuevos'!B113*12</f>
        <v>37260</v>
      </c>
      <c r="D27" s="13">
        <v>16114</v>
      </c>
      <c r="E27" s="13">
        <v>16876</v>
      </c>
      <c r="F27" s="13">
        <v>16876</v>
      </c>
      <c r="G27" s="13">
        <v>16876</v>
      </c>
      <c r="H27" s="13">
        <v>16876</v>
      </c>
      <c r="I27" s="13">
        <v>35681.760000000002</v>
      </c>
      <c r="J27" s="10"/>
      <c r="K27" s="23">
        <v>5455510.1989317564</v>
      </c>
      <c r="L27" s="23">
        <v>7293189.0895958832</v>
      </c>
      <c r="M27" s="23">
        <v>7639895.142845544</v>
      </c>
      <c r="N27" s="23">
        <v>8150853.0165813863</v>
      </c>
      <c r="O27" s="23">
        <v>3312645.1404898828</v>
      </c>
      <c r="P27" s="23">
        <v>48005177.411555558</v>
      </c>
      <c r="Q27" s="23">
        <f t="shared" si="6"/>
        <v>79857270.000000015</v>
      </c>
    </row>
    <row r="28" spans="1:17" x14ac:dyDescent="0.25">
      <c r="A28" s="5" t="s">
        <v>10</v>
      </c>
      <c r="B28" s="9"/>
      <c r="C28" s="7">
        <f>+B28*'[1]Cálculo precios nuevos'!B114*12</f>
        <v>0</v>
      </c>
      <c r="D28" s="13"/>
      <c r="E28" s="13"/>
      <c r="F28" s="13"/>
      <c r="G28" s="13"/>
      <c r="H28" s="13"/>
      <c r="I28" s="13"/>
      <c r="J28" s="10"/>
      <c r="K28" s="23"/>
      <c r="L28" s="23"/>
      <c r="M28" s="23"/>
      <c r="N28" s="23"/>
      <c r="O28" s="23"/>
      <c r="P28" s="23"/>
      <c r="Q28" s="23">
        <f t="shared" si="6"/>
        <v>0</v>
      </c>
    </row>
    <row r="29" spans="1:17" x14ac:dyDescent="0.25">
      <c r="B29" s="6">
        <f>SUM(B25:B28)</f>
        <v>2009</v>
      </c>
      <c r="C29" s="8">
        <f>SUM(C25:C28)</f>
        <v>189540</v>
      </c>
      <c r="D29" s="14">
        <f>SUM(D25:D28)</f>
        <v>59958.164999999994</v>
      </c>
      <c r="E29" s="14">
        <f t="shared" ref="E29:P29" si="7">SUM(E25:E28)</f>
        <v>62376.715999999993</v>
      </c>
      <c r="F29" s="14">
        <f t="shared" si="7"/>
        <v>48864.331999999958</v>
      </c>
      <c r="G29" s="14">
        <f t="shared" si="7"/>
        <v>48864.331999999958</v>
      </c>
      <c r="H29" s="14">
        <f t="shared" si="7"/>
        <v>48864.331999999958</v>
      </c>
      <c r="I29" s="14">
        <f t="shared" si="7"/>
        <v>75532.11699999994</v>
      </c>
      <c r="K29" s="24">
        <f t="shared" si="7"/>
        <v>11214417.612052724</v>
      </c>
      <c r="L29" s="24">
        <f t="shared" si="7"/>
        <v>14094377.107915781</v>
      </c>
      <c r="M29" s="24">
        <f t="shared" si="7"/>
        <v>17624586.330462873</v>
      </c>
      <c r="N29" s="24">
        <f t="shared" si="7"/>
        <v>15340963.242839079</v>
      </c>
      <c r="O29" s="24">
        <f t="shared" si="7"/>
        <v>5839499.7489627898</v>
      </c>
      <c r="P29" s="24">
        <f t="shared" si="7"/>
        <v>86634445.216823876</v>
      </c>
      <c r="Q29" s="24">
        <f>SUM(Q25:Q28)</f>
        <v>150748289.2590571</v>
      </c>
    </row>
    <row r="30" spans="1:17" x14ac:dyDescent="0.25">
      <c r="A30" s="3" t="s">
        <v>25</v>
      </c>
      <c r="B30" s="4" t="s">
        <v>27</v>
      </c>
      <c r="C30" s="4"/>
      <c r="D30" s="16" t="s">
        <v>1</v>
      </c>
      <c r="E30" s="16" t="s">
        <v>2</v>
      </c>
      <c r="F30" s="16" t="s">
        <v>3</v>
      </c>
      <c r="G30" s="16" t="s">
        <v>4</v>
      </c>
      <c r="H30" s="16" t="s">
        <v>5</v>
      </c>
      <c r="I30" s="16" t="s">
        <v>6</v>
      </c>
      <c r="J30" s="12"/>
      <c r="K30" s="25" t="s">
        <v>1</v>
      </c>
      <c r="L30" s="25" t="s">
        <v>2</v>
      </c>
      <c r="M30" s="25" t="s">
        <v>3</v>
      </c>
      <c r="N30" s="25" t="s">
        <v>4</v>
      </c>
      <c r="O30" s="25" t="s">
        <v>5</v>
      </c>
      <c r="P30" s="25" t="s">
        <v>6</v>
      </c>
      <c r="Q30" s="25" t="s">
        <v>28</v>
      </c>
    </row>
    <row r="31" spans="1:17" x14ac:dyDescent="0.25">
      <c r="A31" s="5" t="s">
        <v>7</v>
      </c>
      <c r="B31" s="6">
        <v>694</v>
      </c>
      <c r="C31" s="7">
        <f>+B31*'[1]Cálculo precios nuevos'!B111*12</f>
        <v>16656</v>
      </c>
      <c r="D31" s="13">
        <v>4516.6399999999876</v>
      </c>
      <c r="E31" s="13">
        <v>4516.6399999999876</v>
      </c>
      <c r="F31" s="13">
        <v>0</v>
      </c>
      <c r="G31" s="13">
        <v>0</v>
      </c>
      <c r="H31" s="13">
        <v>0</v>
      </c>
      <c r="I31" s="13">
        <v>0</v>
      </c>
      <c r="J31" s="10"/>
      <c r="K31" s="23">
        <v>739266.61206999945</v>
      </c>
      <c r="L31" s="23">
        <v>678346.24632000015</v>
      </c>
      <c r="M31" s="23">
        <v>1167257.7716100004</v>
      </c>
      <c r="N31" s="23">
        <v>0</v>
      </c>
      <c r="O31" s="23">
        <v>0</v>
      </c>
      <c r="P31" s="23">
        <v>0</v>
      </c>
      <c r="Q31" s="23">
        <f>SUM(K31:P31)</f>
        <v>2584870.63</v>
      </c>
    </row>
    <row r="32" spans="1:17" x14ac:dyDescent="0.25">
      <c r="A32" s="5" t="s">
        <v>8</v>
      </c>
      <c r="B32" s="6">
        <v>330</v>
      </c>
      <c r="C32" s="7">
        <f>+B32*'[1]Cálculo precios nuevos'!B112*12</f>
        <v>47520</v>
      </c>
      <c r="D32" s="13">
        <v>8407.0290000000132</v>
      </c>
      <c r="E32" s="13">
        <v>8878.1370000000152</v>
      </c>
      <c r="F32" s="13">
        <v>8878.1370000000152</v>
      </c>
      <c r="G32" s="13">
        <v>8878.1370000000152</v>
      </c>
      <c r="H32" s="13">
        <v>8878.1370000000152</v>
      </c>
      <c r="I32" s="13">
        <v>10532.838000000014</v>
      </c>
      <c r="J32" s="10"/>
      <c r="K32" s="23">
        <v>623500.36912413593</v>
      </c>
      <c r="L32" s="23">
        <v>804273.1320445739</v>
      </c>
      <c r="M32" s="23">
        <v>1098032.6898350157</v>
      </c>
      <c r="N32" s="23">
        <v>1115372.239505176</v>
      </c>
      <c r="O32" s="23">
        <v>391980.56703830446</v>
      </c>
      <c r="P32" s="23">
        <v>5992399.5024527889</v>
      </c>
      <c r="Q32" s="23">
        <f t="shared" ref="Q32:Q34" si="8">SUM(K32:P32)</f>
        <v>10025558.499999994</v>
      </c>
    </row>
    <row r="33" spans="1:17" x14ac:dyDescent="0.25">
      <c r="A33" s="5" t="s">
        <v>9</v>
      </c>
      <c r="B33" s="6">
        <v>232</v>
      </c>
      <c r="C33" s="7">
        <f>+B33*'[1]Cálculo precios nuevos'!B113*12</f>
        <v>125280</v>
      </c>
      <c r="D33" s="13">
        <v>27542.554000000004</v>
      </c>
      <c r="E33" s="13">
        <v>31268.094000000005</v>
      </c>
      <c r="F33" s="13">
        <v>31268.094000000005</v>
      </c>
      <c r="G33" s="13">
        <v>31268.094000000005</v>
      </c>
      <c r="H33" s="13">
        <v>31268.094000000005</v>
      </c>
      <c r="I33" s="13">
        <v>43377.094000000005</v>
      </c>
      <c r="J33" s="10"/>
      <c r="K33" s="23">
        <v>7947608.3034304846</v>
      </c>
      <c r="L33" s="23">
        <v>10624746.000531852</v>
      </c>
      <c r="M33" s="23">
        <v>11129828.716387849</v>
      </c>
      <c r="N33" s="23">
        <v>11874194.117959525</v>
      </c>
      <c r="O33" s="23">
        <v>4825874.2197991395</v>
      </c>
      <c r="P33" s="23">
        <v>69934127.641891181</v>
      </c>
      <c r="Q33" s="23">
        <f t="shared" si="8"/>
        <v>116336379.00000003</v>
      </c>
    </row>
    <row r="34" spans="1:17" x14ac:dyDescent="0.25">
      <c r="A34" s="5" t="s">
        <v>10</v>
      </c>
      <c r="B34" s="6">
        <v>1</v>
      </c>
      <c r="C34" s="7">
        <f>+B34*'[1]Cálculo precios nuevos'!B114*12</f>
        <v>540</v>
      </c>
      <c r="D34" s="13">
        <v>719</v>
      </c>
      <c r="E34" s="13">
        <v>728</v>
      </c>
      <c r="F34" s="13">
        <v>728</v>
      </c>
      <c r="G34" s="13">
        <v>728</v>
      </c>
      <c r="H34" s="13">
        <v>728</v>
      </c>
      <c r="I34" s="13">
        <v>1450</v>
      </c>
      <c r="J34" s="10"/>
      <c r="K34" s="23">
        <v>140279.56784719488</v>
      </c>
      <c r="L34" s="23">
        <v>202833.25580287591</v>
      </c>
      <c r="M34" s="23">
        <v>229416.09639880294</v>
      </c>
      <c r="N34" s="23">
        <v>279483.61647290277</v>
      </c>
      <c r="O34" s="23">
        <v>101710.67184482164</v>
      </c>
      <c r="P34" s="23">
        <v>3545440.791633402</v>
      </c>
      <c r="Q34" s="23">
        <f t="shared" si="8"/>
        <v>4499164</v>
      </c>
    </row>
    <row r="35" spans="1:17" x14ac:dyDescent="0.25">
      <c r="B35" s="6">
        <f>SUM(B31:B34)</f>
        <v>1257</v>
      </c>
      <c r="C35" s="8">
        <f>SUM(C31:C34)</f>
        <v>189996</v>
      </c>
      <c r="D35" s="14">
        <f>SUM(D31:D34)</f>
        <v>41185.223000000005</v>
      </c>
      <c r="E35" s="14">
        <f t="shared" ref="E35:P35" si="9">SUM(E31:E34)</f>
        <v>45390.871000000006</v>
      </c>
      <c r="F35" s="14">
        <f t="shared" si="9"/>
        <v>40874.231000000022</v>
      </c>
      <c r="G35" s="14">
        <f t="shared" si="9"/>
        <v>40874.231000000022</v>
      </c>
      <c r="H35" s="14">
        <f t="shared" si="9"/>
        <v>40874.231000000022</v>
      </c>
      <c r="I35" s="14">
        <f t="shared" si="9"/>
        <v>55359.932000000015</v>
      </c>
      <c r="K35" s="24">
        <f t="shared" si="9"/>
        <v>9450654.8524718136</v>
      </c>
      <c r="L35" s="24">
        <f t="shared" si="9"/>
        <v>12310198.634699302</v>
      </c>
      <c r="M35" s="24">
        <f t="shared" si="9"/>
        <v>13624535.274231667</v>
      </c>
      <c r="N35" s="24">
        <f t="shared" si="9"/>
        <v>13269049.973937605</v>
      </c>
      <c r="O35" s="24">
        <f t="shared" si="9"/>
        <v>5319565.4586822651</v>
      </c>
      <c r="P35" s="24">
        <f t="shared" si="9"/>
        <v>79471967.93597737</v>
      </c>
      <c r="Q35" s="24">
        <f>SUM(Q31:Q34)</f>
        <v>133445972.13000003</v>
      </c>
    </row>
    <row r="36" spans="1:17" x14ac:dyDescent="0.25">
      <c r="A36" s="3" t="s">
        <v>26</v>
      </c>
      <c r="B36" s="4" t="s">
        <v>27</v>
      </c>
      <c r="C36" s="4"/>
      <c r="D36" s="16" t="s">
        <v>1</v>
      </c>
      <c r="E36" s="16" t="s">
        <v>2</v>
      </c>
      <c r="F36" s="16" t="s">
        <v>3</v>
      </c>
      <c r="G36" s="16" t="s">
        <v>4</v>
      </c>
      <c r="H36" s="16" t="s">
        <v>5</v>
      </c>
      <c r="I36" s="16" t="s">
        <v>6</v>
      </c>
      <c r="J36" s="12"/>
      <c r="K36" s="25" t="s">
        <v>1</v>
      </c>
      <c r="L36" s="25" t="s">
        <v>2</v>
      </c>
      <c r="M36" s="25" t="s">
        <v>3</v>
      </c>
      <c r="N36" s="25" t="s">
        <v>4</v>
      </c>
      <c r="O36" s="25" t="s">
        <v>5</v>
      </c>
      <c r="P36" s="25" t="s">
        <v>6</v>
      </c>
      <c r="Q36" s="25" t="s">
        <v>28</v>
      </c>
    </row>
    <row r="37" spans="1:17" x14ac:dyDescent="0.25">
      <c r="A37" s="5" t="s">
        <v>9</v>
      </c>
      <c r="B37" s="6">
        <v>30</v>
      </c>
      <c r="C37" s="7">
        <f>+B37*'[1]Cálculo precios nuevos'!B113*12</f>
        <v>16200</v>
      </c>
      <c r="D37" s="13">
        <v>22431</v>
      </c>
      <c r="E37" s="13">
        <v>22440</v>
      </c>
      <c r="F37" s="13">
        <v>22440</v>
      </c>
      <c r="G37" s="13">
        <v>22530</v>
      </c>
      <c r="H37" s="13">
        <v>22530</v>
      </c>
      <c r="I37" s="13">
        <v>32447.4</v>
      </c>
      <c r="J37" s="10"/>
      <c r="K37" s="23">
        <v>8920513.8036657386</v>
      </c>
      <c r="L37" s="23">
        <v>11759687.931052925</v>
      </c>
      <c r="M37" s="23">
        <v>10661536.059253482</v>
      </c>
      <c r="N37" s="23">
        <v>12914373.351208914</v>
      </c>
      <c r="O37" s="23">
        <v>5901611.0552646238</v>
      </c>
      <c r="P37" s="23">
        <v>56878262.65749304</v>
      </c>
      <c r="Q37" s="23">
        <f t="shared" ref="Q37" si="10">SUM(K37:P37)</f>
        <v>107035984.85793872</v>
      </c>
    </row>
    <row r="38" spans="1:17" x14ac:dyDescent="0.25">
      <c r="B38" s="6">
        <f t="shared" ref="B38:Q38" si="11">SUM(B37:B37)</f>
        <v>30</v>
      </c>
      <c r="C38" s="8">
        <f t="shared" si="11"/>
        <v>16200</v>
      </c>
      <c r="D38" s="14">
        <f t="shared" si="11"/>
        <v>22431</v>
      </c>
      <c r="E38" s="14">
        <f t="shared" si="11"/>
        <v>22440</v>
      </c>
      <c r="F38" s="14">
        <f t="shared" si="11"/>
        <v>22440</v>
      </c>
      <c r="G38" s="14">
        <f t="shared" si="11"/>
        <v>22530</v>
      </c>
      <c r="H38" s="14">
        <f t="shared" si="11"/>
        <v>22530</v>
      </c>
      <c r="I38" s="14">
        <f t="shared" si="11"/>
        <v>32447.4</v>
      </c>
      <c r="K38" s="24">
        <f t="shared" si="11"/>
        <v>8920513.8036657386</v>
      </c>
      <c r="L38" s="24">
        <f t="shared" si="11"/>
        <v>11759687.931052925</v>
      </c>
      <c r="M38" s="24">
        <f t="shared" si="11"/>
        <v>10661536.059253482</v>
      </c>
      <c r="N38" s="24">
        <f t="shared" si="11"/>
        <v>12914373.351208914</v>
      </c>
      <c r="O38" s="24">
        <f t="shared" si="11"/>
        <v>5901611.0552646238</v>
      </c>
      <c r="P38" s="24">
        <f t="shared" si="11"/>
        <v>56878262.65749304</v>
      </c>
      <c r="Q38" s="24">
        <f t="shared" si="11"/>
        <v>107035984.85793872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7134-CE5A-4561-8FA4-E94D4EA17ECA}">
  <dimension ref="A1:X48"/>
  <sheetViews>
    <sheetView tabSelected="1" topLeftCell="A10" workbookViewId="0">
      <selection activeCell="M22" sqref="M22"/>
    </sheetView>
  </sheetViews>
  <sheetFormatPr baseColWidth="10" defaultRowHeight="15" x14ac:dyDescent="0.25"/>
  <cols>
    <col min="1" max="1" width="3.7109375" style="2" customWidth="1"/>
    <col min="3" max="3" width="12" bestFit="1" customWidth="1"/>
    <col min="11" max="11" width="13.28515625" customWidth="1"/>
    <col min="12" max="22" width="11.42578125" style="2"/>
  </cols>
  <sheetData>
    <row r="1" spans="2:24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2:24" x14ac:dyDescent="0.25">
      <c r="B2" s="17" t="s">
        <v>16</v>
      </c>
      <c r="C2" s="2"/>
      <c r="D2" s="2"/>
      <c r="E2" s="2"/>
      <c r="F2" s="2"/>
      <c r="G2" s="2"/>
      <c r="H2" s="2"/>
      <c r="I2" s="2"/>
      <c r="J2" s="2"/>
      <c r="K2" s="2"/>
    </row>
    <row r="3" spans="2:24" ht="74.25" customHeight="1" x14ac:dyDescent="0.25">
      <c r="B3" s="79" t="s">
        <v>30</v>
      </c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1"/>
      <c r="X3" s="1"/>
    </row>
    <row r="4" spans="2:24" ht="63.7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"/>
      <c r="X4" s="1"/>
    </row>
    <row r="5" spans="2:24" x14ac:dyDescent="0.25">
      <c r="B5" s="2" t="s">
        <v>32</v>
      </c>
      <c r="C5" s="2"/>
      <c r="D5" s="2"/>
      <c r="E5" s="2"/>
      <c r="F5" s="2"/>
      <c r="G5" s="2"/>
      <c r="H5" s="2"/>
      <c r="I5" s="2"/>
      <c r="J5" s="2"/>
      <c r="K5" s="2"/>
    </row>
    <row r="6" spans="2:24" x14ac:dyDescent="0.25">
      <c r="B6" s="15"/>
      <c r="C6" s="20" t="s">
        <v>1</v>
      </c>
      <c r="D6" s="20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"/>
      <c r="J6" s="2"/>
      <c r="K6" s="2"/>
    </row>
    <row r="7" spans="2:24" x14ac:dyDescent="0.25">
      <c r="B7" s="19" t="s">
        <v>7</v>
      </c>
      <c r="C7" s="26">
        <v>186281.76099999994</v>
      </c>
      <c r="D7" s="26">
        <v>170187.21600000001</v>
      </c>
      <c r="E7" s="26">
        <v>288280.02299999999</v>
      </c>
      <c r="F7" s="26">
        <v>0</v>
      </c>
      <c r="G7" s="26">
        <v>0</v>
      </c>
      <c r="H7" s="26">
        <v>0</v>
      </c>
      <c r="I7" s="2"/>
      <c r="J7" s="2"/>
      <c r="K7" s="2"/>
    </row>
    <row r="8" spans="2:24" x14ac:dyDescent="0.25">
      <c r="B8" s="19" t="s">
        <v>8</v>
      </c>
      <c r="C8" s="26">
        <v>875057.57322868844</v>
      </c>
      <c r="D8" s="26">
        <v>926064.04187117622</v>
      </c>
      <c r="E8" s="26">
        <v>263203.82575282152</v>
      </c>
      <c r="F8" s="26">
        <v>150146.32759134579</v>
      </c>
      <c r="G8" s="26">
        <v>59998.830707476161</v>
      </c>
      <c r="H8" s="26">
        <v>2707932.3008484915</v>
      </c>
      <c r="I8" s="2"/>
      <c r="J8" s="2"/>
      <c r="K8" s="2"/>
    </row>
    <row r="9" spans="2:24" x14ac:dyDescent="0.25">
      <c r="B9" s="19" t="s">
        <v>9</v>
      </c>
      <c r="C9" s="26">
        <v>6836437.185954609</v>
      </c>
      <c r="D9" s="26">
        <v>9912128.7446960155</v>
      </c>
      <c r="E9" s="26">
        <v>11451803.347815419</v>
      </c>
      <c r="F9" s="26">
        <v>11802125.543335862</v>
      </c>
      <c r="G9" s="26">
        <v>4604338.3775069211</v>
      </c>
      <c r="H9" s="26">
        <v>54122651.80069118</v>
      </c>
      <c r="I9" s="2"/>
      <c r="J9" s="2"/>
      <c r="K9" s="2"/>
    </row>
    <row r="10" spans="2:24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24" x14ac:dyDescent="0.25">
      <c r="B11" s="2" t="s">
        <v>14</v>
      </c>
      <c r="C11" s="2"/>
      <c r="D11" s="2"/>
      <c r="E11" s="2"/>
      <c r="F11" s="2"/>
      <c r="G11" s="2"/>
      <c r="H11" s="2"/>
      <c r="I11" s="2"/>
      <c r="J11" s="2"/>
      <c r="K11" s="2"/>
    </row>
    <row r="12" spans="2:24" x14ac:dyDescent="0.25">
      <c r="B12" s="15" t="s">
        <v>0</v>
      </c>
      <c r="C12" s="20" t="s">
        <v>1</v>
      </c>
      <c r="D12" s="20" t="s">
        <v>2</v>
      </c>
      <c r="E12" s="20" t="s">
        <v>3</v>
      </c>
      <c r="F12" s="20" t="s">
        <v>4</v>
      </c>
      <c r="G12" s="20" t="s">
        <v>5</v>
      </c>
      <c r="H12" s="20" t="s">
        <v>6</v>
      </c>
      <c r="I12" s="2"/>
      <c r="J12" s="2"/>
      <c r="K12" s="2"/>
    </row>
    <row r="13" spans="2:24" x14ac:dyDescent="0.25">
      <c r="B13" s="19" t="s">
        <v>7</v>
      </c>
      <c r="C13" s="18"/>
      <c r="D13" s="18"/>
      <c r="E13" s="18"/>
      <c r="F13" s="18"/>
      <c r="G13" s="18"/>
      <c r="H13" s="18"/>
      <c r="I13" s="2"/>
      <c r="J13" s="2"/>
      <c r="K13" s="2"/>
    </row>
    <row r="14" spans="2:24" x14ac:dyDescent="0.25">
      <c r="B14" s="19" t="s">
        <v>8</v>
      </c>
      <c r="C14" s="18"/>
      <c r="D14" s="18"/>
      <c r="E14" s="18"/>
      <c r="F14" s="18"/>
      <c r="G14" s="18"/>
      <c r="H14" s="18"/>
      <c r="I14" s="2"/>
      <c r="J14" s="2"/>
      <c r="K14" s="2"/>
    </row>
    <row r="15" spans="2:24" x14ac:dyDescent="0.25">
      <c r="B15" s="19" t="s">
        <v>9</v>
      </c>
      <c r="C15" s="18"/>
      <c r="D15" s="18"/>
      <c r="E15" s="18"/>
      <c r="F15" s="18"/>
      <c r="G15" s="18"/>
      <c r="H15" s="18"/>
      <c r="I15" s="2"/>
      <c r="J15" s="2"/>
      <c r="K15" s="2"/>
    </row>
    <row r="16" spans="2:24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s="2" customFormat="1" x14ac:dyDescent="0.25">
      <c r="B17" s="2" t="s">
        <v>15</v>
      </c>
    </row>
    <row r="18" spans="2:11" x14ac:dyDescent="0.25">
      <c r="B18" s="17" t="s">
        <v>11</v>
      </c>
      <c r="C18" s="20" t="s">
        <v>1</v>
      </c>
      <c r="D18" s="20" t="s">
        <v>2</v>
      </c>
      <c r="E18" s="20" t="s">
        <v>3</v>
      </c>
      <c r="F18" s="20" t="s">
        <v>4</v>
      </c>
      <c r="G18" s="20" t="s">
        <v>5</v>
      </c>
      <c r="H18" s="20" t="s">
        <v>6</v>
      </c>
      <c r="I18" s="2"/>
      <c r="J18" s="2"/>
      <c r="K18" s="2"/>
    </row>
    <row r="19" spans="2:11" x14ac:dyDescent="0.25">
      <c r="B19" s="19" t="s">
        <v>7</v>
      </c>
      <c r="C19" s="18"/>
      <c r="D19" s="18"/>
      <c r="E19" s="18"/>
      <c r="F19" s="18"/>
      <c r="G19" s="18"/>
      <c r="H19" s="18"/>
      <c r="I19" s="2"/>
      <c r="J19" s="2"/>
      <c r="K19" s="2"/>
    </row>
    <row r="20" spans="2:11" x14ac:dyDescent="0.25">
      <c r="B20" s="19" t="s">
        <v>8</v>
      </c>
      <c r="C20" s="18"/>
      <c r="D20" s="18"/>
      <c r="E20" s="18"/>
      <c r="F20" s="18"/>
      <c r="G20" s="18"/>
      <c r="H20" s="18"/>
      <c r="I20" s="2"/>
      <c r="J20" s="2"/>
      <c r="K20" s="2"/>
    </row>
    <row r="21" spans="2:11" x14ac:dyDescent="0.25">
      <c r="B21" s="19" t="s">
        <v>9</v>
      </c>
      <c r="C21" s="18"/>
      <c r="D21" s="18"/>
      <c r="E21" s="18"/>
      <c r="F21" s="18"/>
      <c r="G21" s="18"/>
      <c r="H21" s="18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t="s">
        <v>12</v>
      </c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 t="s">
        <v>33</v>
      </c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17"/>
      <c r="C26" s="20" t="s">
        <v>1</v>
      </c>
      <c r="D26" s="20" t="s">
        <v>2</v>
      </c>
      <c r="E26" s="20" t="s">
        <v>3</v>
      </c>
      <c r="F26" s="20" t="s">
        <v>4</v>
      </c>
      <c r="G26" s="20" t="s">
        <v>5</v>
      </c>
      <c r="H26" s="20" t="s">
        <v>6</v>
      </c>
      <c r="I26" s="2"/>
      <c r="J26" s="2"/>
      <c r="K26" s="2"/>
    </row>
    <row r="27" spans="2:11" x14ac:dyDescent="0.25">
      <c r="B27" s="19" t="s">
        <v>7</v>
      </c>
      <c r="C27" s="18">
        <f>((C13*1000)+(C19*47))/1000</f>
        <v>0</v>
      </c>
      <c r="D27" s="18">
        <f t="shared" ref="D27:E27" si="0">((D13*1000)+(D19*47))/1000</f>
        <v>0</v>
      </c>
      <c r="E27" s="18">
        <f t="shared" si="0"/>
        <v>0</v>
      </c>
      <c r="F27" s="18"/>
      <c r="G27" s="18"/>
      <c r="H27" s="18"/>
      <c r="I27" s="2"/>
      <c r="J27" s="2"/>
      <c r="K27" s="2"/>
    </row>
    <row r="28" spans="2:11" x14ac:dyDescent="0.25">
      <c r="B28" s="19" t="s">
        <v>8</v>
      </c>
      <c r="C28" s="18">
        <f t="shared" ref="C28:E28" si="1">((C14*1000)+(C20*47))/1000</f>
        <v>0</v>
      </c>
      <c r="D28" s="18">
        <f t="shared" si="1"/>
        <v>0</v>
      </c>
      <c r="E28" s="18">
        <f t="shared" si="1"/>
        <v>0</v>
      </c>
      <c r="F28" s="18">
        <f t="shared" ref="F28:H28" si="2">((F14*1000)+(F20*47))/1000</f>
        <v>0</v>
      </c>
      <c r="G28" s="18">
        <f t="shared" si="2"/>
        <v>0</v>
      </c>
      <c r="H28" s="18">
        <f t="shared" si="2"/>
        <v>0</v>
      </c>
      <c r="I28" s="2"/>
      <c r="J28" s="2"/>
      <c r="K28" s="2"/>
    </row>
    <row r="29" spans="2:11" x14ac:dyDescent="0.25">
      <c r="B29" s="19" t="s">
        <v>9</v>
      </c>
      <c r="C29" s="18">
        <f t="shared" ref="C29:E29" si="3">((C15*1000)+(C21*47))/1000</f>
        <v>0</v>
      </c>
      <c r="D29" s="18">
        <f t="shared" si="3"/>
        <v>0</v>
      </c>
      <c r="E29" s="18">
        <f t="shared" si="3"/>
        <v>0</v>
      </c>
      <c r="F29" s="18">
        <f t="shared" ref="F29:H29" si="4">((F15*1000)+(F21*47))/1000</f>
        <v>0</v>
      </c>
      <c r="G29" s="18">
        <f t="shared" si="4"/>
        <v>0</v>
      </c>
      <c r="H29" s="18">
        <f t="shared" si="4"/>
        <v>0</v>
      </c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80" t="s">
        <v>13</v>
      </c>
      <c r="C31" s="80"/>
      <c r="D31" s="80"/>
      <c r="E31" s="80"/>
      <c r="F31" s="80"/>
      <c r="G31" s="2"/>
      <c r="H31" s="2"/>
      <c r="I31" s="2"/>
      <c r="J31" s="2"/>
      <c r="K31" s="2"/>
    </row>
    <row r="32" spans="2:11" x14ac:dyDescent="0.25">
      <c r="B32" s="78">
        <f>((SUMPRODUCT(C7:H7,C27:H27))+SUMPRODUCT(C8:H8,C28:H28)+SUMPRODUCT(C29:H29,C9:H9))*3</f>
        <v>0</v>
      </c>
      <c r="C32" s="78"/>
      <c r="D32" s="2" t="s">
        <v>29</v>
      </c>
      <c r="E32" s="2"/>
      <c r="F32" s="2"/>
      <c r="G32" s="2"/>
      <c r="H32" s="2"/>
      <c r="I32" s="2"/>
      <c r="J32" s="2"/>
      <c r="K32" s="2"/>
    </row>
    <row r="33" spans="2:11" x14ac:dyDescent="0.25">
      <c r="B33" s="27"/>
      <c r="C33" s="27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8" t="s">
        <v>34</v>
      </c>
      <c r="C34" s="28"/>
      <c r="D34" s="21"/>
      <c r="E34" s="21"/>
      <c r="F34" s="21"/>
      <c r="G34" s="21"/>
      <c r="H34" s="21"/>
      <c r="I34" s="2"/>
      <c r="J34" s="2"/>
      <c r="K34" s="2"/>
    </row>
    <row r="35" spans="2:11" x14ac:dyDescent="0.25">
      <c r="B35" s="78">
        <v>4613605.8287624698</v>
      </c>
      <c r="C35" s="78"/>
      <c r="D35" s="2" t="s">
        <v>29</v>
      </c>
      <c r="E35" s="2"/>
      <c r="F35" s="2"/>
      <c r="G35" s="2"/>
      <c r="H35" s="2"/>
      <c r="I35" s="2"/>
      <c r="J35" s="2"/>
      <c r="K35" s="2"/>
    </row>
    <row r="36" spans="2:11" x14ac:dyDescent="0.25">
      <c r="B36" s="27"/>
      <c r="C36" s="27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8" t="s">
        <v>35</v>
      </c>
      <c r="C37" s="28"/>
      <c r="D37" s="21"/>
      <c r="E37" s="21"/>
      <c r="F37" s="21"/>
      <c r="G37" s="21"/>
      <c r="H37" s="21"/>
      <c r="I37" s="2"/>
      <c r="J37" s="2"/>
      <c r="K37" s="2"/>
    </row>
    <row r="38" spans="2:11" x14ac:dyDescent="0.25">
      <c r="B38" s="78">
        <v>98712</v>
      </c>
      <c r="C38" s="78"/>
      <c r="D38" s="2" t="s">
        <v>29</v>
      </c>
      <c r="E38" s="2"/>
      <c r="F38" s="2"/>
      <c r="G38" s="2"/>
      <c r="H38" s="2"/>
      <c r="I38" s="2"/>
      <c r="J38" s="2"/>
      <c r="K38" s="2"/>
    </row>
    <row r="39" spans="2:11" x14ac:dyDescent="0.25">
      <c r="B39" s="27"/>
      <c r="C39" s="27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8" t="s">
        <v>36</v>
      </c>
      <c r="C40" s="27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78">
        <f>SUM(B32,B35,B38)</f>
        <v>4712317.8287624698</v>
      </c>
      <c r="C41" s="78"/>
      <c r="D41" s="2" t="s">
        <v>29</v>
      </c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</sheetData>
  <mergeCells count="6">
    <mergeCell ref="B41:C41"/>
    <mergeCell ref="B3:K4"/>
    <mergeCell ref="B31:F31"/>
    <mergeCell ref="B32:C32"/>
    <mergeCell ref="B35:C35"/>
    <mergeCell ref="B38:C3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2EA4F-7EFD-4936-8E2B-2039A1A817D8}">
  <dimension ref="A1:X48"/>
  <sheetViews>
    <sheetView topLeftCell="A15" workbookViewId="0">
      <selection activeCell="A10" sqref="A10:XFD10"/>
    </sheetView>
  </sheetViews>
  <sheetFormatPr baseColWidth="10" defaultRowHeight="15" x14ac:dyDescent="0.25"/>
  <cols>
    <col min="1" max="1" width="3.7109375" style="2" customWidth="1"/>
    <col min="3" max="3" width="12" bestFit="1" customWidth="1"/>
    <col min="11" max="11" width="13.28515625" customWidth="1"/>
    <col min="12" max="22" width="11.42578125" style="2"/>
  </cols>
  <sheetData>
    <row r="1" spans="2:24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2:24" x14ac:dyDescent="0.25">
      <c r="B2" s="17" t="s">
        <v>37</v>
      </c>
      <c r="C2" s="2"/>
      <c r="D2" s="2"/>
      <c r="E2" s="2"/>
      <c r="F2" s="2"/>
      <c r="G2" s="2"/>
      <c r="H2" s="2"/>
      <c r="I2" s="2"/>
      <c r="J2" s="2"/>
      <c r="K2" s="2"/>
    </row>
    <row r="3" spans="2:24" ht="74.25" customHeight="1" x14ac:dyDescent="0.25">
      <c r="B3" s="79" t="s">
        <v>31</v>
      </c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1"/>
      <c r="X3" s="1"/>
    </row>
    <row r="4" spans="2:24" ht="63.7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"/>
      <c r="X4" s="1"/>
    </row>
    <row r="5" spans="2:24" x14ac:dyDescent="0.25">
      <c r="B5" s="2" t="s">
        <v>57</v>
      </c>
      <c r="C5" s="2"/>
      <c r="D5" s="2"/>
      <c r="E5" s="2"/>
      <c r="F5" s="2"/>
      <c r="G5" s="2"/>
      <c r="H5" s="2"/>
      <c r="I5" s="2"/>
      <c r="J5" s="2"/>
      <c r="K5" s="2"/>
    </row>
    <row r="6" spans="2:24" x14ac:dyDescent="0.25">
      <c r="B6" s="15"/>
      <c r="C6" s="20" t="s">
        <v>1</v>
      </c>
      <c r="D6" s="20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"/>
      <c r="J6" s="2"/>
      <c r="K6" s="2"/>
    </row>
    <row r="7" spans="2:24" x14ac:dyDescent="0.25">
      <c r="B7" s="19" t="s">
        <v>7</v>
      </c>
      <c r="C7" s="26">
        <v>210642.34099999999</v>
      </c>
      <c r="D7" s="26">
        <v>192672.046</v>
      </c>
      <c r="E7" s="26">
        <v>327779.61300000013</v>
      </c>
      <c r="F7" s="26">
        <v>0</v>
      </c>
      <c r="G7" s="26">
        <v>0</v>
      </c>
      <c r="H7" s="26">
        <v>0</v>
      </c>
      <c r="I7" s="2"/>
      <c r="J7" s="2"/>
      <c r="K7" s="2"/>
    </row>
    <row r="8" spans="2:24" x14ac:dyDescent="0.25">
      <c r="B8" s="19" t="s">
        <v>8</v>
      </c>
      <c r="C8" s="26">
        <v>504644.29579124646</v>
      </c>
      <c r="D8" s="26">
        <v>749939.38311312033</v>
      </c>
      <c r="E8" s="26">
        <v>571700.14391294087</v>
      </c>
      <c r="F8" s="26">
        <v>777026.89445892046</v>
      </c>
      <c r="G8" s="26">
        <v>438260.45914856152</v>
      </c>
      <c r="H8" s="26">
        <v>3107620.8235752103</v>
      </c>
      <c r="I8" s="2"/>
      <c r="J8" s="2"/>
      <c r="K8" s="2"/>
    </row>
    <row r="9" spans="2:24" x14ac:dyDescent="0.25">
      <c r="B9" s="19" t="s">
        <v>9</v>
      </c>
      <c r="C9" s="26">
        <v>1015786.646217283</v>
      </c>
      <c r="D9" s="26">
        <v>1262529.1471601338</v>
      </c>
      <c r="E9" s="26">
        <v>1207597.4224976744</v>
      </c>
      <c r="F9" s="26">
        <v>1559357.7171160621</v>
      </c>
      <c r="G9" s="26">
        <v>687654.28312818101</v>
      </c>
      <c r="H9" s="26">
        <v>6205869.7838806659</v>
      </c>
      <c r="I9" s="2"/>
      <c r="J9" s="2"/>
      <c r="K9" s="2"/>
    </row>
    <row r="10" spans="2:24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24" x14ac:dyDescent="0.25">
      <c r="B11" s="2" t="s">
        <v>14</v>
      </c>
      <c r="C11" s="2"/>
      <c r="D11" s="2"/>
      <c r="E11" s="2"/>
      <c r="F11" s="2"/>
      <c r="G11" s="2"/>
      <c r="H11" s="2"/>
      <c r="I11" s="2"/>
      <c r="J11" s="2"/>
      <c r="K11" s="2"/>
    </row>
    <row r="12" spans="2:24" x14ac:dyDescent="0.25">
      <c r="B12" s="15" t="s">
        <v>0</v>
      </c>
      <c r="C12" s="20" t="s">
        <v>1</v>
      </c>
      <c r="D12" s="20" t="s">
        <v>2</v>
      </c>
      <c r="E12" s="20" t="s">
        <v>3</v>
      </c>
      <c r="F12" s="20" t="s">
        <v>4</v>
      </c>
      <c r="G12" s="20" t="s">
        <v>5</v>
      </c>
      <c r="H12" s="20" t="s">
        <v>6</v>
      </c>
      <c r="I12" s="2"/>
      <c r="J12" s="2"/>
      <c r="K12" s="2"/>
    </row>
    <row r="13" spans="2:24" x14ac:dyDescent="0.25">
      <c r="B13" s="19" t="s">
        <v>7</v>
      </c>
      <c r="C13" s="18"/>
      <c r="D13" s="18"/>
      <c r="E13" s="18"/>
      <c r="F13" s="18"/>
      <c r="G13" s="18"/>
      <c r="H13" s="18"/>
      <c r="I13" s="2"/>
      <c r="J13" s="2"/>
      <c r="K13" s="2"/>
    </row>
    <row r="14" spans="2:24" x14ac:dyDescent="0.25">
      <c r="B14" s="19" t="s">
        <v>8</v>
      </c>
      <c r="C14" s="18"/>
      <c r="D14" s="18"/>
      <c r="E14" s="18"/>
      <c r="F14" s="18"/>
      <c r="G14" s="18"/>
      <c r="H14" s="18"/>
      <c r="I14" s="2"/>
      <c r="J14" s="2"/>
      <c r="K14" s="2"/>
    </row>
    <row r="15" spans="2:24" x14ac:dyDescent="0.25">
      <c r="B15" s="19" t="s">
        <v>9</v>
      </c>
      <c r="C15" s="18"/>
      <c r="D15" s="18"/>
      <c r="E15" s="18"/>
      <c r="F15" s="18"/>
      <c r="G15" s="18"/>
      <c r="H15" s="18"/>
      <c r="I15" s="2"/>
      <c r="J15" s="2"/>
      <c r="K15" s="2"/>
    </row>
    <row r="16" spans="2:24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s="2" customFormat="1" x14ac:dyDescent="0.25">
      <c r="B17" s="2" t="s">
        <v>15</v>
      </c>
    </row>
    <row r="18" spans="2:11" x14ac:dyDescent="0.25">
      <c r="B18" s="17" t="s">
        <v>11</v>
      </c>
      <c r="C18" s="20" t="s">
        <v>1</v>
      </c>
      <c r="D18" s="20" t="s">
        <v>2</v>
      </c>
      <c r="E18" s="20" t="s">
        <v>3</v>
      </c>
      <c r="F18" s="20" t="s">
        <v>4</v>
      </c>
      <c r="G18" s="20" t="s">
        <v>5</v>
      </c>
      <c r="H18" s="20" t="s">
        <v>6</v>
      </c>
      <c r="I18" s="2"/>
      <c r="J18" s="2"/>
      <c r="K18" s="2"/>
    </row>
    <row r="19" spans="2:11" x14ac:dyDescent="0.25">
      <c r="B19" s="19" t="s">
        <v>7</v>
      </c>
      <c r="C19" s="18"/>
      <c r="D19" s="18"/>
      <c r="E19" s="18"/>
      <c r="F19" s="18"/>
      <c r="G19" s="18"/>
      <c r="H19" s="18"/>
      <c r="I19" s="2"/>
      <c r="J19" s="2"/>
      <c r="K19" s="2"/>
    </row>
    <row r="20" spans="2:11" x14ac:dyDescent="0.25">
      <c r="B20" s="19" t="s">
        <v>8</v>
      </c>
      <c r="C20" s="18"/>
      <c r="D20" s="18"/>
      <c r="E20" s="18"/>
      <c r="F20" s="18"/>
      <c r="G20" s="18"/>
      <c r="H20" s="18"/>
      <c r="I20" s="2"/>
      <c r="J20" s="2"/>
      <c r="K20" s="2"/>
    </row>
    <row r="21" spans="2:11" x14ac:dyDescent="0.25">
      <c r="B21" s="19" t="s">
        <v>9</v>
      </c>
      <c r="C21" s="18"/>
      <c r="D21" s="18"/>
      <c r="E21" s="18"/>
      <c r="F21" s="18"/>
      <c r="G21" s="18"/>
      <c r="H21" s="18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t="s">
        <v>12</v>
      </c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 t="s">
        <v>33</v>
      </c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17"/>
      <c r="C26" s="20" t="s">
        <v>1</v>
      </c>
      <c r="D26" s="20" t="s">
        <v>2</v>
      </c>
      <c r="E26" s="20" t="s">
        <v>3</v>
      </c>
      <c r="F26" s="20" t="s">
        <v>4</v>
      </c>
      <c r="G26" s="20" t="s">
        <v>5</v>
      </c>
      <c r="H26" s="20" t="s">
        <v>6</v>
      </c>
      <c r="I26" s="2"/>
      <c r="J26" s="2"/>
      <c r="K26" s="2"/>
    </row>
    <row r="27" spans="2:11" x14ac:dyDescent="0.25">
      <c r="B27" s="19" t="s">
        <v>7</v>
      </c>
      <c r="C27" s="18">
        <f t="shared" ref="C27:E29" si="0">((C13*1000)+(C19*47))/1000</f>
        <v>0</v>
      </c>
      <c r="D27" s="18">
        <f t="shared" si="0"/>
        <v>0</v>
      </c>
      <c r="E27" s="18">
        <f t="shared" si="0"/>
        <v>0</v>
      </c>
      <c r="F27" s="18"/>
      <c r="G27" s="18"/>
      <c r="H27" s="18"/>
      <c r="I27" s="2"/>
      <c r="J27" s="2"/>
      <c r="K27" s="2"/>
    </row>
    <row r="28" spans="2:11" x14ac:dyDescent="0.25">
      <c r="B28" s="19" t="s">
        <v>8</v>
      </c>
      <c r="C28" s="18">
        <f t="shared" si="0"/>
        <v>0</v>
      </c>
      <c r="D28" s="18">
        <f t="shared" si="0"/>
        <v>0</v>
      </c>
      <c r="E28" s="18">
        <f t="shared" si="0"/>
        <v>0</v>
      </c>
      <c r="F28" s="18">
        <f t="shared" ref="F28:H29" si="1">((F14*1000)+(F20*47))/1000</f>
        <v>0</v>
      </c>
      <c r="G28" s="18">
        <f t="shared" si="1"/>
        <v>0</v>
      </c>
      <c r="H28" s="18">
        <f t="shared" si="1"/>
        <v>0</v>
      </c>
      <c r="I28" s="2"/>
      <c r="J28" s="2"/>
      <c r="K28" s="2"/>
    </row>
    <row r="29" spans="2:11" x14ac:dyDescent="0.25">
      <c r="B29" s="19" t="s">
        <v>9</v>
      </c>
      <c r="C29" s="18">
        <f t="shared" si="0"/>
        <v>0</v>
      </c>
      <c r="D29" s="18">
        <f t="shared" si="0"/>
        <v>0</v>
      </c>
      <c r="E29" s="18">
        <f t="shared" si="0"/>
        <v>0</v>
      </c>
      <c r="F29" s="18">
        <f t="shared" si="1"/>
        <v>0</v>
      </c>
      <c r="G29" s="18">
        <f t="shared" si="1"/>
        <v>0</v>
      </c>
      <c r="H29" s="18">
        <f t="shared" si="1"/>
        <v>0</v>
      </c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80" t="s">
        <v>13</v>
      </c>
      <c r="C31" s="80"/>
      <c r="D31" s="80"/>
      <c r="E31" s="80"/>
      <c r="F31" s="80"/>
      <c r="G31" s="2"/>
      <c r="H31" s="2"/>
      <c r="I31" s="2"/>
      <c r="J31" s="2"/>
      <c r="K31" s="2"/>
    </row>
    <row r="32" spans="2:11" x14ac:dyDescent="0.25">
      <c r="B32" s="78">
        <f>((SUMPRODUCT(C7:H7,C27:H27))+SUMPRODUCT(C8:H8,C28:H28)+SUMPRODUCT(C29:H29,C9:H9))*3</f>
        <v>0</v>
      </c>
      <c r="C32" s="78"/>
      <c r="D32" s="2" t="s">
        <v>29</v>
      </c>
      <c r="E32" s="2"/>
      <c r="F32" s="2"/>
      <c r="G32" s="2"/>
      <c r="H32" s="2"/>
      <c r="I32" s="2"/>
      <c r="J32" s="2"/>
      <c r="K32" s="2"/>
    </row>
    <row r="33" spans="2:11" x14ac:dyDescent="0.25">
      <c r="B33" s="27"/>
      <c r="C33" s="27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8" t="s">
        <v>34</v>
      </c>
      <c r="C34" s="28"/>
      <c r="D34" s="21"/>
      <c r="E34" s="21"/>
      <c r="F34" s="21"/>
      <c r="G34" s="21"/>
      <c r="H34" s="21"/>
      <c r="I34" s="2"/>
      <c r="J34" s="2"/>
      <c r="K34" s="2"/>
    </row>
    <row r="35" spans="2:11" x14ac:dyDescent="0.25">
      <c r="B35" s="78">
        <v>1037530.762670103</v>
      </c>
      <c r="C35" s="78"/>
      <c r="D35" s="2" t="s">
        <v>29</v>
      </c>
      <c r="E35" s="2"/>
      <c r="F35" s="2"/>
      <c r="G35" s="2"/>
      <c r="H35" s="2"/>
      <c r="I35" s="2"/>
      <c r="J35" s="2"/>
      <c r="K35" s="2"/>
    </row>
    <row r="36" spans="2:11" x14ac:dyDescent="0.25">
      <c r="B36" s="27"/>
      <c r="C36" s="27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8" t="s">
        <v>35</v>
      </c>
      <c r="C37" s="28"/>
      <c r="D37" s="21"/>
      <c r="E37" s="21"/>
      <c r="F37" s="21"/>
      <c r="G37" s="21"/>
      <c r="H37" s="21"/>
      <c r="I37" s="2"/>
      <c r="J37" s="2"/>
      <c r="K37" s="2"/>
    </row>
    <row r="38" spans="2:11" x14ac:dyDescent="0.25">
      <c r="B38" s="78">
        <f>11820*3</f>
        <v>35460</v>
      </c>
      <c r="C38" s="78"/>
      <c r="D38" s="2" t="s">
        <v>29</v>
      </c>
      <c r="E38" s="2"/>
      <c r="F38" s="2"/>
      <c r="G38" s="2"/>
      <c r="H38" s="2"/>
      <c r="I38" s="2"/>
      <c r="J38" s="2"/>
      <c r="K38" s="2"/>
    </row>
    <row r="39" spans="2:11" x14ac:dyDescent="0.25">
      <c r="B39" s="27"/>
      <c r="C39" s="27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8" t="s">
        <v>36</v>
      </c>
      <c r="C40" s="27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78">
        <f>SUM(B32,B35,B38)</f>
        <v>1072990.762670103</v>
      </c>
      <c r="C41" s="78"/>
      <c r="D41" s="2" t="s">
        <v>29</v>
      </c>
      <c r="E41" s="2"/>
      <c r="F41" s="2"/>
      <c r="G41" s="29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</sheetData>
  <mergeCells count="6">
    <mergeCell ref="B41:C41"/>
    <mergeCell ref="B3:K4"/>
    <mergeCell ref="B31:F31"/>
    <mergeCell ref="B32:C32"/>
    <mergeCell ref="B35:C35"/>
    <mergeCell ref="B38:C3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E5B8C-FD42-4097-A290-9601239376B1}">
  <dimension ref="A1:X52"/>
  <sheetViews>
    <sheetView topLeftCell="A19" workbookViewId="0">
      <selection activeCell="J33" sqref="J33"/>
    </sheetView>
  </sheetViews>
  <sheetFormatPr baseColWidth="10" defaultRowHeight="15" x14ac:dyDescent="0.25"/>
  <cols>
    <col min="1" max="1" width="3.7109375" style="2" customWidth="1"/>
    <col min="3" max="3" width="12" bestFit="1" customWidth="1"/>
    <col min="11" max="11" width="13.28515625" customWidth="1"/>
    <col min="12" max="22" width="11.42578125" style="2"/>
  </cols>
  <sheetData>
    <row r="1" spans="2:24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2:24" x14ac:dyDescent="0.25">
      <c r="B2" s="17" t="s">
        <v>38</v>
      </c>
      <c r="C2" s="2"/>
      <c r="D2" s="2"/>
      <c r="E2" s="2"/>
      <c r="F2" s="2"/>
      <c r="G2" s="2"/>
      <c r="H2" s="2"/>
      <c r="I2" s="2"/>
      <c r="J2" s="2"/>
      <c r="K2" s="2"/>
    </row>
    <row r="3" spans="2:24" ht="74.25" customHeight="1" x14ac:dyDescent="0.25">
      <c r="B3" s="79" t="s">
        <v>39</v>
      </c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1"/>
      <c r="X3" s="1"/>
    </row>
    <row r="4" spans="2:24" ht="63.7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"/>
      <c r="X4" s="1"/>
    </row>
    <row r="5" spans="2:24" x14ac:dyDescent="0.25">
      <c r="B5" s="2" t="s">
        <v>53</v>
      </c>
      <c r="C5" s="2"/>
      <c r="D5" s="2"/>
      <c r="E5" s="2"/>
      <c r="F5" s="2"/>
      <c r="G5" s="2"/>
      <c r="H5" s="2"/>
      <c r="I5" s="2"/>
      <c r="J5" s="2"/>
      <c r="K5" s="2"/>
    </row>
    <row r="6" spans="2:24" x14ac:dyDescent="0.25">
      <c r="B6" s="15"/>
      <c r="C6" s="20" t="s">
        <v>1</v>
      </c>
      <c r="D6" s="20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"/>
      <c r="J6" s="2"/>
      <c r="K6" s="2"/>
    </row>
    <row r="7" spans="2:24" x14ac:dyDescent="0.25">
      <c r="B7" s="19" t="s">
        <v>7</v>
      </c>
      <c r="C7" s="26">
        <v>1372304.2099999995</v>
      </c>
      <c r="D7" s="26">
        <v>1280999.652</v>
      </c>
      <c r="E7" s="26">
        <v>2338056.1380000003</v>
      </c>
      <c r="F7" s="26">
        <v>0</v>
      </c>
      <c r="G7" s="26">
        <v>0</v>
      </c>
      <c r="H7" s="26">
        <v>0</v>
      </c>
      <c r="I7" s="2"/>
      <c r="J7" s="2"/>
      <c r="K7" s="2"/>
    </row>
    <row r="8" spans="2:24" x14ac:dyDescent="0.25">
      <c r="B8" s="19" t="s">
        <v>8</v>
      </c>
      <c r="C8" s="26">
        <v>1234204.9845307192</v>
      </c>
      <c r="D8" s="26">
        <v>1592040.610798608</v>
      </c>
      <c r="E8" s="26">
        <v>2173531.0612177611</v>
      </c>
      <c r="F8" s="26">
        <v>2207854.3105567987</v>
      </c>
      <c r="G8" s="26">
        <v>775916.73338934861</v>
      </c>
      <c r="H8" s="26">
        <v>11861820.299506763</v>
      </c>
      <c r="I8" s="2"/>
      <c r="J8" s="2"/>
      <c r="K8" s="2"/>
    </row>
    <row r="9" spans="2:24" x14ac:dyDescent="0.25">
      <c r="B9" s="19" t="s">
        <v>9</v>
      </c>
      <c r="C9" s="26">
        <v>6410072.6007284075</v>
      </c>
      <c r="D9" s="26">
        <v>8569294.1357352808</v>
      </c>
      <c r="E9" s="26">
        <v>8976664.0959046297</v>
      </c>
      <c r="F9" s="26">
        <v>9577025.3723260202</v>
      </c>
      <c r="G9" s="26">
        <v>3892265.8150557927</v>
      </c>
      <c r="H9" s="26">
        <v>56404746.980249889</v>
      </c>
      <c r="I9" s="2"/>
      <c r="J9" s="2"/>
      <c r="K9" s="2"/>
    </row>
    <row r="10" spans="2:24" x14ac:dyDescent="0.25">
      <c r="B10" s="19" t="s">
        <v>10</v>
      </c>
      <c r="C10" s="26">
        <v>6150.0947814809679</v>
      </c>
      <c r="D10" s="26">
        <v>8892.5548258238814</v>
      </c>
      <c r="E10" s="26">
        <v>10057.991758193362</v>
      </c>
      <c r="F10" s="26">
        <v>12253.036971512163</v>
      </c>
      <c r="G10" s="26">
        <v>4459.168799373153</v>
      </c>
      <c r="H10" s="26">
        <v>155438.15286361647</v>
      </c>
      <c r="I10" s="2"/>
      <c r="J10" s="2"/>
      <c r="K10" s="2"/>
    </row>
    <row r="11" spans="2:24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24" x14ac:dyDescent="0.25">
      <c r="B12" s="2" t="s">
        <v>14</v>
      </c>
      <c r="C12" s="2"/>
      <c r="D12" s="2"/>
      <c r="E12" s="2"/>
      <c r="F12" s="2"/>
      <c r="G12" s="2"/>
      <c r="H12" s="2"/>
      <c r="I12" s="2"/>
      <c r="J12" s="2"/>
      <c r="K12" s="2"/>
    </row>
    <row r="13" spans="2:24" x14ac:dyDescent="0.25">
      <c r="B13" s="15" t="s">
        <v>0</v>
      </c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"/>
      <c r="J13" s="2"/>
      <c r="K13" s="2"/>
    </row>
    <row r="14" spans="2:24" x14ac:dyDescent="0.25">
      <c r="B14" s="19" t="s">
        <v>7</v>
      </c>
      <c r="C14" s="18"/>
      <c r="D14" s="18"/>
      <c r="E14" s="18"/>
      <c r="F14" s="18"/>
      <c r="G14" s="18"/>
      <c r="H14" s="18"/>
      <c r="I14" s="2"/>
      <c r="J14" s="2"/>
      <c r="K14" s="2"/>
    </row>
    <row r="15" spans="2:24" x14ac:dyDescent="0.25">
      <c r="B15" s="19" t="s">
        <v>8</v>
      </c>
      <c r="C15" s="18"/>
      <c r="D15" s="18"/>
      <c r="E15" s="18"/>
      <c r="F15" s="18"/>
      <c r="G15" s="18"/>
      <c r="H15" s="18"/>
      <c r="I15" s="2"/>
      <c r="J15" s="2"/>
      <c r="K15" s="2"/>
    </row>
    <row r="16" spans="2:24" x14ac:dyDescent="0.25">
      <c r="B16" s="19" t="s">
        <v>9</v>
      </c>
      <c r="C16" s="18"/>
      <c r="D16" s="18"/>
      <c r="E16" s="18"/>
      <c r="F16" s="18"/>
      <c r="G16" s="18"/>
      <c r="H16" s="18"/>
      <c r="I16" s="2"/>
      <c r="J16" s="2"/>
      <c r="K16" s="2"/>
    </row>
    <row r="17" spans="2:11" x14ac:dyDescent="0.25">
      <c r="B17" s="19" t="s">
        <v>10</v>
      </c>
      <c r="C17" s="18"/>
      <c r="D17" s="18"/>
      <c r="E17" s="18"/>
      <c r="F17" s="18"/>
      <c r="G17" s="18"/>
      <c r="H17" s="18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s="2" customFormat="1" x14ac:dyDescent="0.25">
      <c r="B19" s="2" t="s">
        <v>15</v>
      </c>
    </row>
    <row r="20" spans="2:11" x14ac:dyDescent="0.25">
      <c r="B20" s="17" t="s">
        <v>11</v>
      </c>
      <c r="C20" s="20" t="s">
        <v>1</v>
      </c>
      <c r="D20" s="20" t="s">
        <v>2</v>
      </c>
      <c r="E20" s="20" t="s">
        <v>3</v>
      </c>
      <c r="F20" s="20" t="s">
        <v>4</v>
      </c>
      <c r="G20" s="20" t="s">
        <v>5</v>
      </c>
      <c r="H20" s="20" t="s">
        <v>6</v>
      </c>
      <c r="I20" s="2"/>
      <c r="J20" s="2"/>
      <c r="K20" s="2"/>
    </row>
    <row r="21" spans="2:11" x14ac:dyDescent="0.25">
      <c r="B21" s="19" t="s">
        <v>7</v>
      </c>
      <c r="C21" s="18"/>
      <c r="D21" s="18"/>
      <c r="E21" s="18"/>
      <c r="F21" s="18"/>
      <c r="G21" s="18"/>
      <c r="H21" s="18"/>
      <c r="I21" s="2"/>
      <c r="J21" s="2"/>
      <c r="K21" s="2"/>
    </row>
    <row r="22" spans="2:11" x14ac:dyDescent="0.25">
      <c r="B22" s="19" t="s">
        <v>8</v>
      </c>
      <c r="C22" s="18"/>
      <c r="D22" s="18"/>
      <c r="E22" s="18"/>
      <c r="F22" s="18"/>
      <c r="G22" s="18"/>
      <c r="H22" s="18"/>
      <c r="I22" s="2"/>
      <c r="J22" s="2"/>
      <c r="K22" s="2"/>
    </row>
    <row r="23" spans="2:11" x14ac:dyDescent="0.25">
      <c r="B23" s="19" t="s">
        <v>9</v>
      </c>
      <c r="C23" s="18"/>
      <c r="D23" s="18"/>
      <c r="E23" s="18"/>
      <c r="F23" s="18"/>
      <c r="G23" s="18"/>
      <c r="H23" s="18"/>
      <c r="I23" s="2"/>
      <c r="J23" s="2"/>
      <c r="K23" s="2"/>
    </row>
    <row r="24" spans="2:11" x14ac:dyDescent="0.25">
      <c r="B24" s="19" t="s">
        <v>10</v>
      </c>
      <c r="C24" s="18"/>
      <c r="D24" s="18"/>
      <c r="E24" s="18"/>
      <c r="F24" s="18"/>
      <c r="G24" s="18"/>
      <c r="H24" s="18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t="s">
        <v>12</v>
      </c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 t="s">
        <v>33</v>
      </c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17"/>
      <c r="C29" s="20" t="s">
        <v>1</v>
      </c>
      <c r="D29" s="20" t="s">
        <v>2</v>
      </c>
      <c r="E29" s="20" t="s">
        <v>3</v>
      </c>
      <c r="F29" s="20" t="s">
        <v>4</v>
      </c>
      <c r="G29" s="20" t="s">
        <v>5</v>
      </c>
      <c r="H29" s="20" t="s">
        <v>6</v>
      </c>
      <c r="I29" s="2"/>
      <c r="J29" s="2"/>
      <c r="K29" s="2"/>
    </row>
    <row r="30" spans="2:11" x14ac:dyDescent="0.25">
      <c r="B30" s="19" t="s">
        <v>7</v>
      </c>
      <c r="C30" s="18">
        <f>((C14*1000)+(C21*47))/1000</f>
        <v>0</v>
      </c>
      <c r="D30" s="18">
        <f t="shared" ref="D30:E30" si="0">((D14*1000)+(D21*47))/1000</f>
        <v>0</v>
      </c>
      <c r="E30" s="18">
        <f t="shared" si="0"/>
        <v>0</v>
      </c>
      <c r="F30" s="18"/>
      <c r="G30" s="18"/>
      <c r="H30" s="18"/>
      <c r="I30" s="2"/>
      <c r="J30" s="2"/>
      <c r="K30" s="2"/>
    </row>
    <row r="31" spans="2:11" x14ac:dyDescent="0.25">
      <c r="B31" s="19" t="s">
        <v>8</v>
      </c>
      <c r="C31" s="18">
        <f t="shared" ref="C31:E31" si="1">((C15*1000)+(C22*47))/1000</f>
        <v>0</v>
      </c>
      <c r="D31" s="18">
        <f t="shared" si="1"/>
        <v>0</v>
      </c>
      <c r="E31" s="18">
        <f t="shared" si="1"/>
        <v>0</v>
      </c>
      <c r="F31" s="18">
        <f t="shared" ref="F31:H31" si="2">((F15*1000)+(F22*47))/1000</f>
        <v>0</v>
      </c>
      <c r="G31" s="18">
        <f t="shared" si="2"/>
        <v>0</v>
      </c>
      <c r="H31" s="18">
        <f t="shared" si="2"/>
        <v>0</v>
      </c>
      <c r="I31" s="2"/>
      <c r="J31" s="2"/>
      <c r="K31" s="2"/>
    </row>
    <row r="32" spans="2:11" x14ac:dyDescent="0.25">
      <c r="B32" s="19" t="s">
        <v>9</v>
      </c>
      <c r="C32" s="18">
        <f t="shared" ref="C32:E32" si="3">((C16*1000)+(C23*47))/1000</f>
        <v>0</v>
      </c>
      <c r="D32" s="18">
        <f t="shared" si="3"/>
        <v>0</v>
      </c>
      <c r="E32" s="18">
        <f t="shared" si="3"/>
        <v>0</v>
      </c>
      <c r="F32" s="18">
        <f t="shared" ref="F32:H32" si="4">((F16*1000)+(F23*47))/1000</f>
        <v>0</v>
      </c>
      <c r="G32" s="18">
        <f t="shared" si="4"/>
        <v>0</v>
      </c>
      <c r="H32" s="18">
        <f t="shared" si="4"/>
        <v>0</v>
      </c>
      <c r="I32" s="2"/>
      <c r="J32" s="2"/>
      <c r="K32" s="2"/>
    </row>
    <row r="33" spans="2:11" x14ac:dyDescent="0.25">
      <c r="B33" s="19" t="s">
        <v>10</v>
      </c>
      <c r="C33" s="18">
        <f t="shared" ref="C33:E33" si="5">((C17*1000)+(C24*47))/1000</f>
        <v>0</v>
      </c>
      <c r="D33" s="18">
        <f t="shared" si="5"/>
        <v>0</v>
      </c>
      <c r="E33" s="18">
        <f t="shared" si="5"/>
        <v>0</v>
      </c>
      <c r="F33" s="18">
        <f t="shared" ref="F33:H33" si="6">((F17*1000)+(F24*47))/1000</f>
        <v>0</v>
      </c>
      <c r="G33" s="18">
        <f t="shared" si="6"/>
        <v>0</v>
      </c>
      <c r="H33" s="18">
        <f t="shared" si="6"/>
        <v>0</v>
      </c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80" t="s">
        <v>13</v>
      </c>
      <c r="C35" s="80"/>
      <c r="D35" s="80"/>
      <c r="E35" s="80"/>
      <c r="F35" s="80"/>
      <c r="G35" s="2"/>
      <c r="H35" s="2"/>
      <c r="I35" s="2"/>
      <c r="J35" s="2"/>
      <c r="K35" s="2"/>
    </row>
    <row r="36" spans="2:11" x14ac:dyDescent="0.25">
      <c r="B36" s="78">
        <f>((SUMPRODUCT(C7:H7,C30:H30))+SUMPRODUCT(C8:H8,C31:H31)+SUMPRODUCT(C32:H32,C9:H9)+SUMPRODUCT(C10:H10,C33:H33))*3</f>
        <v>0</v>
      </c>
      <c r="C36" s="78"/>
      <c r="D36" s="2" t="s">
        <v>29</v>
      </c>
      <c r="E36" s="2"/>
      <c r="F36" s="2"/>
      <c r="G36" s="2"/>
      <c r="H36" s="2"/>
      <c r="I36" s="2"/>
      <c r="J36" s="2"/>
      <c r="K36" s="2"/>
    </row>
    <row r="37" spans="2:11" x14ac:dyDescent="0.25">
      <c r="B37" s="27"/>
      <c r="C37" s="27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8" t="s">
        <v>34</v>
      </c>
      <c r="C38" s="28"/>
      <c r="D38" s="21"/>
      <c r="E38" s="21"/>
      <c r="F38" s="21"/>
      <c r="G38" s="21"/>
      <c r="H38" s="21"/>
      <c r="I38" s="2"/>
      <c r="J38" s="2"/>
      <c r="K38" s="2"/>
    </row>
    <row r="39" spans="2:11" x14ac:dyDescent="0.25">
      <c r="B39" s="78">
        <v>7890965.1243633311</v>
      </c>
      <c r="C39" s="78"/>
      <c r="D39" s="2" t="s">
        <v>29</v>
      </c>
      <c r="E39" s="2"/>
      <c r="F39" s="2"/>
      <c r="G39" s="2"/>
      <c r="H39" s="2"/>
      <c r="I39" s="2"/>
      <c r="J39" s="2"/>
      <c r="K39" s="2"/>
    </row>
    <row r="40" spans="2:11" x14ac:dyDescent="0.25">
      <c r="B40" s="27"/>
      <c r="C40" s="27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8" t="s">
        <v>35</v>
      </c>
      <c r="C41" s="28"/>
      <c r="D41" s="21"/>
      <c r="E41" s="21"/>
      <c r="F41" s="21"/>
      <c r="G41" s="21"/>
      <c r="H41" s="21"/>
      <c r="I41" s="2"/>
      <c r="J41" s="2"/>
      <c r="K41" s="2"/>
    </row>
    <row r="42" spans="2:11" x14ac:dyDescent="0.25">
      <c r="B42" s="78">
        <v>557028</v>
      </c>
      <c r="C42" s="78"/>
      <c r="D42" s="2" t="s">
        <v>29</v>
      </c>
      <c r="E42" s="2"/>
      <c r="F42" s="2"/>
      <c r="G42" s="2"/>
      <c r="H42" s="2"/>
      <c r="I42" s="2"/>
      <c r="J42" s="2"/>
      <c r="K42" s="2"/>
    </row>
    <row r="43" spans="2:11" x14ac:dyDescent="0.25">
      <c r="B43" s="27"/>
      <c r="C43" s="27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8" t="s">
        <v>36</v>
      </c>
      <c r="C44" s="27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78">
        <f>SUM(B36,B39,B42)</f>
        <v>8447993.1243633311</v>
      </c>
      <c r="C45" s="78"/>
      <c r="D45" s="2" t="s">
        <v>29</v>
      </c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</sheetData>
  <mergeCells count="6">
    <mergeCell ref="B45:C45"/>
    <mergeCell ref="B3:K4"/>
    <mergeCell ref="B35:F35"/>
    <mergeCell ref="B36:C36"/>
    <mergeCell ref="B39:C39"/>
    <mergeCell ref="B42:C4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80B11-45AA-45DF-9599-A2E848A26E2F}">
  <dimension ref="A1:X52"/>
  <sheetViews>
    <sheetView topLeftCell="A24" workbookViewId="0">
      <selection activeCell="K34" sqref="K34"/>
    </sheetView>
  </sheetViews>
  <sheetFormatPr baseColWidth="10" defaultRowHeight="15" x14ac:dyDescent="0.25"/>
  <cols>
    <col min="1" max="1" width="3.7109375" style="2" customWidth="1"/>
    <col min="3" max="3" width="12" bestFit="1" customWidth="1"/>
    <col min="11" max="11" width="13.28515625" customWidth="1"/>
    <col min="12" max="22" width="11.42578125" style="2"/>
  </cols>
  <sheetData>
    <row r="1" spans="2:24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2:24" x14ac:dyDescent="0.25">
      <c r="B2" s="17" t="s">
        <v>41</v>
      </c>
      <c r="C2" s="2"/>
      <c r="D2" s="2"/>
      <c r="E2" s="2"/>
      <c r="F2" s="2"/>
      <c r="G2" s="2"/>
      <c r="H2" s="2"/>
      <c r="I2" s="2"/>
      <c r="J2" s="2"/>
      <c r="K2" s="2"/>
    </row>
    <row r="3" spans="2:24" ht="74.25" customHeight="1" x14ac:dyDescent="0.25">
      <c r="B3" s="79" t="s">
        <v>40</v>
      </c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1"/>
      <c r="X3" s="1"/>
    </row>
    <row r="4" spans="2:24" ht="63.7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"/>
      <c r="X4" s="1"/>
    </row>
    <row r="5" spans="2:24" x14ac:dyDescent="0.25">
      <c r="B5" s="2" t="s">
        <v>54</v>
      </c>
      <c r="C5" s="2"/>
      <c r="D5" s="2"/>
      <c r="E5" s="2"/>
      <c r="F5" s="2"/>
      <c r="G5" s="2"/>
      <c r="H5" s="2"/>
      <c r="I5" s="2"/>
      <c r="J5" s="2"/>
      <c r="K5" s="2"/>
    </row>
    <row r="6" spans="2:24" x14ac:dyDescent="0.25">
      <c r="B6" s="15"/>
      <c r="C6" s="20" t="s">
        <v>1</v>
      </c>
      <c r="D6" s="20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"/>
      <c r="J6" s="2"/>
      <c r="K6" s="2"/>
    </row>
    <row r="7" spans="2:24" x14ac:dyDescent="0.25">
      <c r="B7" s="19" t="s">
        <v>7</v>
      </c>
      <c r="C7" s="26">
        <v>638016.65466666652</v>
      </c>
      <c r="D7" s="26">
        <v>591997.88399999985</v>
      </c>
      <c r="E7" s="26">
        <v>1058954.128</v>
      </c>
      <c r="F7" s="26">
        <v>0</v>
      </c>
      <c r="G7" s="26">
        <v>0</v>
      </c>
      <c r="H7" s="26">
        <v>0</v>
      </c>
      <c r="I7" s="2"/>
      <c r="J7" s="2"/>
      <c r="K7" s="2"/>
    </row>
    <row r="8" spans="2:24" x14ac:dyDescent="0.25">
      <c r="B8" s="19" t="s">
        <v>8</v>
      </c>
      <c r="C8" s="26">
        <v>744382.76851624995</v>
      </c>
      <c r="D8" s="26">
        <v>960203.21770712349</v>
      </c>
      <c r="E8" s="26">
        <v>1310916.0059181959</v>
      </c>
      <c r="F8" s="26">
        <v>1331617.2959694446</v>
      </c>
      <c r="G8" s="26">
        <v>467976.594956032</v>
      </c>
      <c r="H8" s="26">
        <v>7154188.1169329518</v>
      </c>
      <c r="I8" s="2"/>
      <c r="J8" s="2"/>
      <c r="K8" s="2"/>
    </row>
    <row r="9" spans="2:24" x14ac:dyDescent="0.25">
      <c r="B9" s="19" t="s">
        <v>9</v>
      </c>
      <c r="C9" s="26">
        <v>3774016.3813998303</v>
      </c>
      <c r="D9" s="26">
        <v>5045287.0754729696</v>
      </c>
      <c r="E9" s="26">
        <v>5285131.6137071587</v>
      </c>
      <c r="F9" s="26">
        <v>5638602.382776916</v>
      </c>
      <c r="G9" s="26">
        <v>2291623.802375325</v>
      </c>
      <c r="H9" s="26">
        <v>33209052.74426781</v>
      </c>
      <c r="I9" s="2"/>
      <c r="J9" s="2"/>
      <c r="K9" s="2"/>
    </row>
    <row r="10" spans="2:24" x14ac:dyDescent="0.25">
      <c r="B10" s="19" t="s">
        <v>10</v>
      </c>
      <c r="C10" s="26">
        <v>307694.21403735434</v>
      </c>
      <c r="D10" s="26">
        <v>444901.70723142521</v>
      </c>
      <c r="E10" s="26">
        <v>503209.45916971011</v>
      </c>
      <c r="F10" s="26">
        <v>613029.34580338327</v>
      </c>
      <c r="G10" s="26">
        <v>223095.8201025672</v>
      </c>
      <c r="H10" s="26">
        <v>7776696.4536555605</v>
      </c>
      <c r="I10" s="2"/>
      <c r="J10" s="2"/>
      <c r="K10" s="2"/>
    </row>
    <row r="11" spans="2:24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24" x14ac:dyDescent="0.25">
      <c r="B12" s="2" t="s">
        <v>14</v>
      </c>
      <c r="C12" s="2"/>
      <c r="D12" s="2"/>
      <c r="E12" s="2"/>
      <c r="F12" s="2"/>
      <c r="G12" s="2"/>
      <c r="H12" s="2"/>
      <c r="I12" s="2"/>
      <c r="J12" s="2"/>
      <c r="K12" s="2"/>
    </row>
    <row r="13" spans="2:24" x14ac:dyDescent="0.25">
      <c r="B13" s="15" t="s">
        <v>0</v>
      </c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"/>
      <c r="J13" s="2"/>
      <c r="K13" s="2"/>
    </row>
    <row r="14" spans="2:24" x14ac:dyDescent="0.25">
      <c r="B14" s="19" t="s">
        <v>7</v>
      </c>
      <c r="C14" s="18"/>
      <c r="D14" s="18"/>
      <c r="E14" s="18"/>
      <c r="F14" s="18"/>
      <c r="G14" s="18"/>
      <c r="H14" s="18"/>
      <c r="I14" s="2"/>
      <c r="J14" s="2"/>
      <c r="K14" s="2"/>
    </row>
    <row r="15" spans="2:24" x14ac:dyDescent="0.25">
      <c r="B15" s="19" t="s">
        <v>8</v>
      </c>
      <c r="C15" s="18"/>
      <c r="D15" s="18"/>
      <c r="E15" s="18"/>
      <c r="F15" s="18"/>
      <c r="G15" s="18"/>
      <c r="H15" s="18"/>
      <c r="I15" s="2"/>
      <c r="J15" s="2"/>
      <c r="K15" s="2"/>
    </row>
    <row r="16" spans="2:24" x14ac:dyDescent="0.25">
      <c r="B16" s="19" t="s">
        <v>9</v>
      </c>
      <c r="C16" s="18"/>
      <c r="D16" s="18"/>
      <c r="E16" s="18"/>
      <c r="F16" s="18"/>
      <c r="G16" s="18"/>
      <c r="H16" s="18"/>
      <c r="I16" s="2"/>
      <c r="J16" s="2"/>
      <c r="K16" s="2"/>
    </row>
    <row r="17" spans="2:11" x14ac:dyDescent="0.25">
      <c r="B17" s="19" t="s">
        <v>10</v>
      </c>
      <c r="C17" s="18"/>
      <c r="D17" s="18"/>
      <c r="E17" s="18"/>
      <c r="F17" s="18"/>
      <c r="G17" s="18"/>
      <c r="H17" s="18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s="2" customFormat="1" x14ac:dyDescent="0.25">
      <c r="B19" s="2" t="s">
        <v>15</v>
      </c>
    </row>
    <row r="20" spans="2:11" x14ac:dyDescent="0.25">
      <c r="B20" s="17" t="s">
        <v>11</v>
      </c>
      <c r="C20" s="20" t="s">
        <v>1</v>
      </c>
      <c r="D20" s="20" t="s">
        <v>2</v>
      </c>
      <c r="E20" s="20" t="s">
        <v>3</v>
      </c>
      <c r="F20" s="20" t="s">
        <v>4</v>
      </c>
      <c r="G20" s="20" t="s">
        <v>5</v>
      </c>
      <c r="H20" s="20" t="s">
        <v>6</v>
      </c>
      <c r="I20" s="2"/>
      <c r="J20" s="2"/>
      <c r="K20" s="2"/>
    </row>
    <row r="21" spans="2:11" x14ac:dyDescent="0.25">
      <c r="B21" s="19" t="s">
        <v>7</v>
      </c>
      <c r="C21" s="18"/>
      <c r="D21" s="18"/>
      <c r="E21" s="18"/>
      <c r="F21" s="18"/>
      <c r="G21" s="18"/>
      <c r="H21" s="18"/>
      <c r="I21" s="2"/>
      <c r="J21" s="2"/>
      <c r="K21" s="2"/>
    </row>
    <row r="22" spans="2:11" x14ac:dyDescent="0.25">
      <c r="B22" s="19" t="s">
        <v>8</v>
      </c>
      <c r="C22" s="18"/>
      <c r="D22" s="18"/>
      <c r="E22" s="18"/>
      <c r="F22" s="18"/>
      <c r="G22" s="18"/>
      <c r="H22" s="18"/>
      <c r="I22" s="2"/>
      <c r="J22" s="2"/>
      <c r="K22" s="2"/>
    </row>
    <row r="23" spans="2:11" x14ac:dyDescent="0.25">
      <c r="B23" s="19" t="s">
        <v>9</v>
      </c>
      <c r="C23" s="18"/>
      <c r="D23" s="18"/>
      <c r="E23" s="18"/>
      <c r="F23" s="18"/>
      <c r="G23" s="18"/>
      <c r="H23" s="18"/>
      <c r="I23" s="2"/>
      <c r="J23" s="2"/>
      <c r="K23" s="2"/>
    </row>
    <row r="24" spans="2:11" x14ac:dyDescent="0.25">
      <c r="B24" s="19" t="s">
        <v>10</v>
      </c>
      <c r="C24" s="18"/>
      <c r="D24" s="18"/>
      <c r="E24" s="18"/>
      <c r="F24" s="18"/>
      <c r="G24" s="18"/>
      <c r="H24" s="18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t="s">
        <v>12</v>
      </c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 t="s">
        <v>33</v>
      </c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17"/>
      <c r="C29" s="20" t="s">
        <v>1</v>
      </c>
      <c r="D29" s="20" t="s">
        <v>2</v>
      </c>
      <c r="E29" s="20" t="s">
        <v>3</v>
      </c>
      <c r="F29" s="20" t="s">
        <v>4</v>
      </c>
      <c r="G29" s="20" t="s">
        <v>5</v>
      </c>
      <c r="H29" s="20" t="s">
        <v>6</v>
      </c>
      <c r="I29" s="2"/>
      <c r="J29" s="2"/>
      <c r="K29" s="2"/>
    </row>
    <row r="30" spans="2:11" x14ac:dyDescent="0.25">
      <c r="B30" s="19" t="s">
        <v>7</v>
      </c>
      <c r="C30" s="18">
        <f>((C14*1000)+(C21*47))/1000</f>
        <v>0</v>
      </c>
      <c r="D30" s="18">
        <f t="shared" ref="D30:E30" si="0">((D14*1000)+(D21*47))/1000</f>
        <v>0</v>
      </c>
      <c r="E30" s="18">
        <f t="shared" si="0"/>
        <v>0</v>
      </c>
      <c r="F30" s="18"/>
      <c r="G30" s="18"/>
      <c r="H30" s="18"/>
      <c r="I30" s="2"/>
      <c r="J30" s="2"/>
      <c r="K30" s="2"/>
    </row>
    <row r="31" spans="2:11" x14ac:dyDescent="0.25">
      <c r="B31" s="19" t="s">
        <v>8</v>
      </c>
      <c r="C31" s="18">
        <f t="shared" ref="C31:E31" si="1">((C15*1000)+(C22*47))/1000</f>
        <v>0</v>
      </c>
      <c r="D31" s="18">
        <f t="shared" si="1"/>
        <v>0</v>
      </c>
      <c r="E31" s="18">
        <f t="shared" si="1"/>
        <v>0</v>
      </c>
      <c r="F31" s="18">
        <f t="shared" ref="F31:H31" si="2">((F15*1000)+(F22*47))/1000</f>
        <v>0</v>
      </c>
      <c r="G31" s="18">
        <f t="shared" si="2"/>
        <v>0</v>
      </c>
      <c r="H31" s="18">
        <f t="shared" si="2"/>
        <v>0</v>
      </c>
      <c r="I31" s="2"/>
      <c r="J31" s="2"/>
      <c r="K31" s="2"/>
    </row>
    <row r="32" spans="2:11" x14ac:dyDescent="0.25">
      <c r="B32" s="19" t="s">
        <v>9</v>
      </c>
      <c r="C32" s="18">
        <f t="shared" ref="C32:E32" si="3">((C16*1000)+(C23*47))/1000</f>
        <v>0</v>
      </c>
      <c r="D32" s="18">
        <f t="shared" si="3"/>
        <v>0</v>
      </c>
      <c r="E32" s="18">
        <f t="shared" si="3"/>
        <v>0</v>
      </c>
      <c r="F32" s="18">
        <f t="shared" ref="F32:H32" si="4">((F16*1000)+(F23*47))/1000</f>
        <v>0</v>
      </c>
      <c r="G32" s="18">
        <f t="shared" si="4"/>
        <v>0</v>
      </c>
      <c r="H32" s="18">
        <f t="shared" si="4"/>
        <v>0</v>
      </c>
      <c r="I32" s="2"/>
      <c r="J32" s="2"/>
      <c r="K32" s="2"/>
    </row>
    <row r="33" spans="2:11" x14ac:dyDescent="0.25">
      <c r="B33" s="19" t="s">
        <v>10</v>
      </c>
      <c r="C33" s="18">
        <f t="shared" ref="C33:E33" si="5">((C17*1000)+(C24*47))/1000</f>
        <v>0</v>
      </c>
      <c r="D33" s="18">
        <f t="shared" si="5"/>
        <v>0</v>
      </c>
      <c r="E33" s="18">
        <f t="shared" si="5"/>
        <v>0</v>
      </c>
      <c r="F33" s="18">
        <f t="shared" ref="F33:H33" si="6">((F17*1000)+(F24*47))/1000</f>
        <v>0</v>
      </c>
      <c r="G33" s="18">
        <f t="shared" si="6"/>
        <v>0</v>
      </c>
      <c r="H33" s="18">
        <f t="shared" si="6"/>
        <v>0</v>
      </c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80" t="s">
        <v>13</v>
      </c>
      <c r="C35" s="80"/>
      <c r="D35" s="80"/>
      <c r="E35" s="80"/>
      <c r="F35" s="80"/>
      <c r="G35" s="2"/>
      <c r="H35" s="2"/>
      <c r="I35" s="2"/>
      <c r="J35" s="2"/>
      <c r="K35" s="2"/>
    </row>
    <row r="36" spans="2:11" x14ac:dyDescent="0.25">
      <c r="B36" s="78">
        <f>((SUMPRODUCT(C7:H7,C30:H30))+SUMPRODUCT(C8:H8,C31:H31)+SUMPRODUCT(C32:H32,C9:H9)+SUMPRODUCT(C10:H10,C33:H33))*3</f>
        <v>0</v>
      </c>
      <c r="C36" s="78"/>
      <c r="D36" s="2" t="s">
        <v>29</v>
      </c>
      <c r="E36" s="2"/>
      <c r="F36" s="2"/>
      <c r="G36" s="2"/>
      <c r="H36" s="2"/>
      <c r="I36" s="2"/>
      <c r="J36" s="2"/>
      <c r="K36" s="2"/>
    </row>
    <row r="37" spans="2:11" x14ac:dyDescent="0.25">
      <c r="B37" s="27"/>
      <c r="C37" s="27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8" t="s">
        <v>34</v>
      </c>
      <c r="C38" s="28"/>
      <c r="D38" s="21"/>
      <c r="E38" s="21"/>
      <c r="F38" s="21"/>
      <c r="G38" s="21"/>
      <c r="H38" s="21"/>
      <c r="I38" s="2"/>
      <c r="J38" s="2"/>
      <c r="K38" s="2"/>
    </row>
    <row r="39" spans="2:11" x14ac:dyDescent="0.25">
      <c r="B39" s="78">
        <v>4646714.9098438304</v>
      </c>
      <c r="C39" s="78"/>
      <c r="D39" s="2" t="s">
        <v>29</v>
      </c>
      <c r="E39" s="2"/>
      <c r="F39" s="2"/>
      <c r="G39" s="2"/>
      <c r="H39" s="2"/>
      <c r="I39" s="2"/>
      <c r="J39" s="2"/>
      <c r="K39" s="2"/>
    </row>
    <row r="40" spans="2:11" x14ac:dyDescent="0.25">
      <c r="B40" s="27"/>
      <c r="C40" s="27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8" t="s">
        <v>35</v>
      </c>
      <c r="C41" s="28"/>
      <c r="D41" s="21"/>
      <c r="E41" s="21"/>
      <c r="F41" s="21"/>
      <c r="G41" s="21"/>
      <c r="H41" s="21"/>
      <c r="I41" s="2"/>
      <c r="J41" s="2"/>
      <c r="K41" s="2"/>
    </row>
    <row r="42" spans="2:11" x14ac:dyDescent="0.25">
      <c r="B42" s="78">
        <v>374472</v>
      </c>
      <c r="C42" s="78"/>
      <c r="D42" s="2" t="s">
        <v>29</v>
      </c>
      <c r="E42" s="2"/>
      <c r="F42" s="2"/>
      <c r="G42" s="2"/>
      <c r="H42" s="2"/>
      <c r="I42" s="2"/>
      <c r="J42" s="2"/>
      <c r="K42" s="2"/>
    </row>
    <row r="43" spans="2:11" x14ac:dyDescent="0.25">
      <c r="B43" s="27"/>
      <c r="C43" s="27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8" t="s">
        <v>36</v>
      </c>
      <c r="C44" s="27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78">
        <f>SUM(B36,B39,B42)</f>
        <v>5021186.9098438304</v>
      </c>
      <c r="C45" s="78"/>
      <c r="D45" s="2" t="s">
        <v>29</v>
      </c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</sheetData>
  <mergeCells count="6">
    <mergeCell ref="B45:C45"/>
    <mergeCell ref="B3:K4"/>
    <mergeCell ref="B35:F35"/>
    <mergeCell ref="B36:C36"/>
    <mergeCell ref="B39:C39"/>
    <mergeCell ref="B42:C4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9CCBC-E587-4C5D-87E3-E5A76E170F57}">
  <dimension ref="A1:X48"/>
  <sheetViews>
    <sheetView topLeftCell="A13" workbookViewId="0">
      <selection activeCell="A17" activeCellId="3" sqref="A33:XFD33 A24:XFD24 A10:XFD10 A17:XFD17"/>
    </sheetView>
  </sheetViews>
  <sheetFormatPr baseColWidth="10" defaultRowHeight="15" x14ac:dyDescent="0.25"/>
  <cols>
    <col min="1" max="1" width="3.7109375" style="2" customWidth="1"/>
    <col min="3" max="3" width="12" bestFit="1" customWidth="1"/>
    <col min="11" max="11" width="13.28515625" customWidth="1"/>
    <col min="12" max="22" width="11.42578125" style="2"/>
  </cols>
  <sheetData>
    <row r="1" spans="2:24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2:24" x14ac:dyDescent="0.25">
      <c r="B2" s="17" t="s">
        <v>42</v>
      </c>
      <c r="C2" s="2"/>
      <c r="D2" s="2"/>
      <c r="E2" s="2"/>
      <c r="F2" s="2"/>
      <c r="G2" s="2"/>
      <c r="H2" s="2"/>
      <c r="I2" s="2"/>
      <c r="J2" s="2"/>
      <c r="K2" s="2"/>
    </row>
    <row r="3" spans="2:24" ht="74.25" customHeight="1" x14ac:dyDescent="0.25">
      <c r="B3" s="79" t="s">
        <v>43</v>
      </c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1"/>
      <c r="X3" s="1"/>
    </row>
    <row r="4" spans="2:24" ht="63.7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"/>
      <c r="X4" s="1"/>
    </row>
    <row r="5" spans="2:24" x14ac:dyDescent="0.25">
      <c r="B5" s="2" t="s">
        <v>55</v>
      </c>
      <c r="C5" s="2"/>
      <c r="D5" s="2"/>
      <c r="E5" s="2"/>
      <c r="F5" s="2"/>
      <c r="G5" s="2"/>
      <c r="H5" s="2"/>
      <c r="I5" s="2"/>
      <c r="J5" s="2"/>
      <c r="K5" s="2"/>
    </row>
    <row r="6" spans="2:24" x14ac:dyDescent="0.25">
      <c r="B6" s="15"/>
      <c r="C6" s="20" t="s">
        <v>1</v>
      </c>
      <c r="D6" s="20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"/>
      <c r="J6" s="2"/>
      <c r="K6" s="2"/>
    </row>
    <row r="7" spans="2:24" x14ac:dyDescent="0.25">
      <c r="B7" s="19" t="s">
        <v>7</v>
      </c>
      <c r="C7" s="26">
        <v>1739588.8203399996</v>
      </c>
      <c r="D7" s="26">
        <v>1616539.9998399995</v>
      </c>
      <c r="E7" s="26">
        <v>2906358.2398199975</v>
      </c>
      <c r="F7" s="26">
        <v>0</v>
      </c>
      <c r="G7" s="26">
        <v>0</v>
      </c>
      <c r="H7" s="26">
        <v>0</v>
      </c>
      <c r="I7" s="2"/>
      <c r="J7" s="2"/>
      <c r="K7" s="2"/>
    </row>
    <row r="8" spans="2:24" x14ac:dyDescent="0.25">
      <c r="B8" s="19" t="s">
        <v>8</v>
      </c>
      <c r="C8" s="26">
        <v>4019318.5927809686</v>
      </c>
      <c r="D8" s="26">
        <v>5184648.0184798986</v>
      </c>
      <c r="E8" s="26">
        <v>7078332.947797331</v>
      </c>
      <c r="F8" s="26">
        <v>7190110.226257693</v>
      </c>
      <c r="G8" s="26">
        <v>2526854.6084729075</v>
      </c>
      <c r="H8" s="26">
        <v>38629267.80526831</v>
      </c>
      <c r="I8" s="2"/>
      <c r="J8" s="2"/>
      <c r="K8" s="2"/>
    </row>
    <row r="9" spans="2:24" x14ac:dyDescent="0.25">
      <c r="B9" s="19" t="s">
        <v>9</v>
      </c>
      <c r="C9" s="26">
        <v>5455510.1989317564</v>
      </c>
      <c r="D9" s="26">
        <v>7293189.0895958832</v>
      </c>
      <c r="E9" s="26">
        <v>7639895.142845544</v>
      </c>
      <c r="F9" s="26">
        <v>8150853.0165813863</v>
      </c>
      <c r="G9" s="26">
        <v>3312645.1404898828</v>
      </c>
      <c r="H9" s="26">
        <v>48005177.411555558</v>
      </c>
      <c r="I9" s="2"/>
      <c r="J9" s="2"/>
      <c r="K9" s="2"/>
    </row>
    <row r="10" spans="2:24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24" x14ac:dyDescent="0.25">
      <c r="B11" s="2" t="s">
        <v>14</v>
      </c>
      <c r="C11" s="2"/>
      <c r="D11" s="2"/>
      <c r="E11" s="2"/>
      <c r="F11" s="2"/>
      <c r="G11" s="2"/>
      <c r="H11" s="2"/>
      <c r="I11" s="2"/>
      <c r="J11" s="2"/>
      <c r="K11" s="2"/>
    </row>
    <row r="12" spans="2:24" x14ac:dyDescent="0.25">
      <c r="B12" s="15" t="s">
        <v>0</v>
      </c>
      <c r="C12" s="20" t="s">
        <v>1</v>
      </c>
      <c r="D12" s="20" t="s">
        <v>2</v>
      </c>
      <c r="E12" s="20" t="s">
        <v>3</v>
      </c>
      <c r="F12" s="20" t="s">
        <v>4</v>
      </c>
      <c r="G12" s="20" t="s">
        <v>5</v>
      </c>
      <c r="H12" s="20" t="s">
        <v>6</v>
      </c>
      <c r="I12" s="2"/>
      <c r="J12" s="2"/>
      <c r="K12" s="2"/>
    </row>
    <row r="13" spans="2:24" x14ac:dyDescent="0.25">
      <c r="B13" s="19" t="s">
        <v>7</v>
      </c>
      <c r="C13" s="18"/>
      <c r="D13" s="18"/>
      <c r="E13" s="18"/>
      <c r="F13" s="18"/>
      <c r="G13" s="18"/>
      <c r="H13" s="18"/>
      <c r="I13" s="2"/>
      <c r="J13" s="2"/>
      <c r="K13" s="2"/>
    </row>
    <row r="14" spans="2:24" x14ac:dyDescent="0.25">
      <c r="B14" s="19" t="s">
        <v>8</v>
      </c>
      <c r="C14" s="18"/>
      <c r="D14" s="18"/>
      <c r="E14" s="18"/>
      <c r="F14" s="18"/>
      <c r="G14" s="18"/>
      <c r="H14" s="18"/>
      <c r="I14" s="2"/>
      <c r="J14" s="2"/>
      <c r="K14" s="2"/>
    </row>
    <row r="15" spans="2:24" x14ac:dyDescent="0.25">
      <c r="B15" s="19" t="s">
        <v>9</v>
      </c>
      <c r="C15" s="18"/>
      <c r="D15" s="18"/>
      <c r="E15" s="18"/>
      <c r="F15" s="18"/>
      <c r="G15" s="18"/>
      <c r="H15" s="18"/>
      <c r="I15" s="2"/>
      <c r="J15" s="2"/>
      <c r="K15" s="2"/>
    </row>
    <row r="16" spans="2:24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2:11" s="2" customFormat="1" x14ac:dyDescent="0.25">
      <c r="B17" s="2" t="s">
        <v>15</v>
      </c>
    </row>
    <row r="18" spans="2:11" x14ac:dyDescent="0.25">
      <c r="B18" s="17" t="s">
        <v>11</v>
      </c>
      <c r="C18" s="20" t="s">
        <v>1</v>
      </c>
      <c r="D18" s="20" t="s">
        <v>2</v>
      </c>
      <c r="E18" s="20" t="s">
        <v>3</v>
      </c>
      <c r="F18" s="20" t="s">
        <v>4</v>
      </c>
      <c r="G18" s="20" t="s">
        <v>5</v>
      </c>
      <c r="H18" s="20" t="s">
        <v>6</v>
      </c>
      <c r="I18" s="2"/>
      <c r="J18" s="2"/>
      <c r="K18" s="2"/>
    </row>
    <row r="19" spans="2:11" x14ac:dyDescent="0.25">
      <c r="B19" s="19" t="s">
        <v>7</v>
      </c>
      <c r="C19" s="18"/>
      <c r="D19" s="18"/>
      <c r="E19" s="18"/>
      <c r="F19" s="18"/>
      <c r="G19" s="18"/>
      <c r="H19" s="18"/>
      <c r="I19" s="2"/>
      <c r="J19" s="2"/>
      <c r="K19" s="2"/>
    </row>
    <row r="20" spans="2:11" x14ac:dyDescent="0.25">
      <c r="B20" s="19" t="s">
        <v>8</v>
      </c>
      <c r="C20" s="18"/>
      <c r="D20" s="18"/>
      <c r="E20" s="18"/>
      <c r="F20" s="18"/>
      <c r="G20" s="18"/>
      <c r="H20" s="18"/>
      <c r="I20" s="2"/>
      <c r="J20" s="2"/>
      <c r="K20" s="2"/>
    </row>
    <row r="21" spans="2:11" x14ac:dyDescent="0.25">
      <c r="B21" s="19" t="s">
        <v>9</v>
      </c>
      <c r="C21" s="18"/>
      <c r="D21" s="18"/>
      <c r="E21" s="18"/>
      <c r="F21" s="18"/>
      <c r="G21" s="18"/>
      <c r="H21" s="18"/>
      <c r="I21" s="2"/>
      <c r="J21" s="2"/>
      <c r="K21" s="2"/>
    </row>
    <row r="22" spans="2:1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x14ac:dyDescent="0.25">
      <c r="B23" t="s">
        <v>12</v>
      </c>
    </row>
    <row r="24" spans="2:1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x14ac:dyDescent="0.25">
      <c r="B25" s="2" t="s">
        <v>33</v>
      </c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s="17"/>
      <c r="C26" s="20" t="s">
        <v>1</v>
      </c>
      <c r="D26" s="20" t="s">
        <v>2</v>
      </c>
      <c r="E26" s="20" t="s">
        <v>3</v>
      </c>
      <c r="F26" s="20" t="s">
        <v>4</v>
      </c>
      <c r="G26" s="20" t="s">
        <v>5</v>
      </c>
      <c r="H26" s="20" t="s">
        <v>6</v>
      </c>
      <c r="I26" s="2"/>
      <c r="J26" s="2"/>
      <c r="K26" s="2"/>
    </row>
    <row r="27" spans="2:11" x14ac:dyDescent="0.25">
      <c r="B27" s="19" t="s">
        <v>7</v>
      </c>
      <c r="C27" s="18">
        <f t="shared" ref="C27:E29" si="0">((C13*1000)+(C19*47))/1000</f>
        <v>0</v>
      </c>
      <c r="D27" s="18">
        <f t="shared" si="0"/>
        <v>0</v>
      </c>
      <c r="E27" s="18">
        <f t="shared" si="0"/>
        <v>0</v>
      </c>
      <c r="F27" s="18"/>
      <c r="G27" s="18"/>
      <c r="H27" s="18"/>
      <c r="I27" s="2"/>
      <c r="J27" s="2"/>
      <c r="K27" s="2"/>
    </row>
    <row r="28" spans="2:11" x14ac:dyDescent="0.25">
      <c r="B28" s="19" t="s">
        <v>8</v>
      </c>
      <c r="C28" s="18">
        <f t="shared" si="0"/>
        <v>0</v>
      </c>
      <c r="D28" s="18">
        <f t="shared" si="0"/>
        <v>0</v>
      </c>
      <c r="E28" s="18">
        <f t="shared" si="0"/>
        <v>0</v>
      </c>
      <c r="F28" s="18">
        <f t="shared" ref="F28:H29" si="1">((F14*1000)+(F20*47))/1000</f>
        <v>0</v>
      </c>
      <c r="G28" s="18">
        <f t="shared" si="1"/>
        <v>0</v>
      </c>
      <c r="H28" s="18">
        <f t="shared" si="1"/>
        <v>0</v>
      </c>
      <c r="I28" s="2"/>
      <c r="J28" s="2"/>
      <c r="K28" s="2"/>
    </row>
    <row r="29" spans="2:11" x14ac:dyDescent="0.25">
      <c r="B29" s="19" t="s">
        <v>9</v>
      </c>
      <c r="C29" s="18">
        <f t="shared" si="0"/>
        <v>0</v>
      </c>
      <c r="D29" s="18">
        <f t="shared" si="0"/>
        <v>0</v>
      </c>
      <c r="E29" s="18">
        <f t="shared" si="0"/>
        <v>0</v>
      </c>
      <c r="F29" s="18">
        <f t="shared" si="1"/>
        <v>0</v>
      </c>
      <c r="G29" s="18">
        <f t="shared" si="1"/>
        <v>0</v>
      </c>
      <c r="H29" s="18">
        <f t="shared" si="1"/>
        <v>0</v>
      </c>
      <c r="I29" s="2"/>
      <c r="J29" s="2"/>
      <c r="K29" s="2"/>
    </row>
    <row r="30" spans="2:1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2:11" x14ac:dyDescent="0.25">
      <c r="B31" s="80" t="s">
        <v>13</v>
      </c>
      <c r="C31" s="80"/>
      <c r="D31" s="80"/>
      <c r="E31" s="80"/>
      <c r="F31" s="80"/>
      <c r="G31" s="2"/>
      <c r="H31" s="2"/>
      <c r="I31" s="2"/>
      <c r="J31" s="2"/>
      <c r="K31" s="2"/>
    </row>
    <row r="32" spans="2:11" x14ac:dyDescent="0.25">
      <c r="B32" s="78">
        <f>((SUMPRODUCT(C7:H7,C27:H27))+SUMPRODUCT(C8:H8,C28:H28)+SUMPRODUCT(C29:H29,C9:H9))*3</f>
        <v>0</v>
      </c>
      <c r="C32" s="78"/>
      <c r="D32" s="2" t="s">
        <v>29</v>
      </c>
      <c r="E32" s="2"/>
      <c r="F32" s="2"/>
      <c r="G32" s="2"/>
      <c r="H32" s="2"/>
      <c r="I32" s="2"/>
      <c r="J32" s="2"/>
      <c r="K32" s="2"/>
    </row>
    <row r="33" spans="2:11" x14ac:dyDescent="0.25">
      <c r="B33" s="27"/>
      <c r="C33" s="27"/>
      <c r="D33" s="2"/>
      <c r="E33" s="2"/>
      <c r="F33" s="2"/>
      <c r="G33" s="2"/>
      <c r="H33" s="2"/>
      <c r="I33" s="2"/>
      <c r="J33" s="2"/>
      <c r="K33" s="2"/>
    </row>
    <row r="34" spans="2:11" x14ac:dyDescent="0.25">
      <c r="B34" s="28" t="s">
        <v>34</v>
      </c>
      <c r="C34" s="28"/>
      <c r="D34" s="21"/>
      <c r="E34" s="21"/>
      <c r="F34" s="21"/>
      <c r="G34" s="21"/>
      <c r="H34" s="21"/>
      <c r="I34" s="2"/>
      <c r="J34" s="2"/>
      <c r="K34" s="2"/>
    </row>
    <row r="35" spans="2:11" x14ac:dyDescent="0.25">
      <c r="B35" s="78">
        <v>10982059.7170568</v>
      </c>
      <c r="C35" s="78"/>
      <c r="D35" s="2" t="s">
        <v>29</v>
      </c>
      <c r="E35" s="2"/>
      <c r="F35" s="2"/>
      <c r="G35" s="2"/>
      <c r="H35" s="2"/>
      <c r="I35" s="2"/>
      <c r="J35" s="2"/>
      <c r="K35" s="2"/>
    </row>
    <row r="36" spans="2:11" x14ac:dyDescent="0.25">
      <c r="B36" s="27"/>
      <c r="C36" s="27"/>
      <c r="D36" s="2"/>
      <c r="E36" s="2"/>
      <c r="F36" s="2"/>
      <c r="G36" s="2"/>
      <c r="H36" s="2"/>
      <c r="I36" s="2"/>
      <c r="J36" s="2"/>
      <c r="K36" s="2"/>
    </row>
    <row r="37" spans="2:11" x14ac:dyDescent="0.25">
      <c r="B37" s="28" t="s">
        <v>35</v>
      </c>
      <c r="C37" s="28"/>
      <c r="D37" s="21"/>
      <c r="E37" s="21"/>
      <c r="F37" s="21"/>
      <c r="G37" s="21"/>
      <c r="H37" s="21"/>
      <c r="I37" s="2"/>
      <c r="J37" s="2"/>
      <c r="K37" s="2"/>
    </row>
    <row r="38" spans="2:11" x14ac:dyDescent="0.25">
      <c r="B38" s="78">
        <v>568620</v>
      </c>
      <c r="C38" s="78"/>
      <c r="D38" s="2" t="s">
        <v>29</v>
      </c>
      <c r="E38" s="2"/>
      <c r="F38" s="2"/>
      <c r="G38" s="2"/>
      <c r="H38" s="2"/>
      <c r="I38" s="2"/>
      <c r="J38" s="2"/>
      <c r="K38" s="2"/>
    </row>
    <row r="39" spans="2:11" x14ac:dyDescent="0.25">
      <c r="B39" s="27"/>
      <c r="C39" s="27"/>
      <c r="D39" s="2"/>
      <c r="E39" s="2"/>
      <c r="F39" s="2"/>
      <c r="G39" s="2"/>
      <c r="H39" s="2"/>
      <c r="I39" s="2"/>
      <c r="J39" s="2"/>
      <c r="K39" s="2"/>
    </row>
    <row r="40" spans="2:11" x14ac:dyDescent="0.25">
      <c r="B40" s="28" t="s">
        <v>36</v>
      </c>
      <c r="C40" s="27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78">
        <f>SUM(B32,B35,B38)</f>
        <v>11550679.7170568</v>
      </c>
      <c r="C41" s="78"/>
      <c r="D41" s="2" t="s">
        <v>29</v>
      </c>
      <c r="E41" s="2"/>
      <c r="F41" s="2"/>
      <c r="G41" s="2"/>
      <c r="H41" s="2"/>
      <c r="I41" s="2"/>
      <c r="J41" s="2"/>
      <c r="K41" s="2"/>
    </row>
    <row r="42" spans="2:1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</sheetData>
  <mergeCells count="6">
    <mergeCell ref="B41:C41"/>
    <mergeCell ref="B3:K4"/>
    <mergeCell ref="B31:F31"/>
    <mergeCell ref="B32:C32"/>
    <mergeCell ref="B35:C35"/>
    <mergeCell ref="B38:C3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29C6-8078-4CBA-B8AA-4CF7964D9B55}">
  <dimension ref="A1:X52"/>
  <sheetViews>
    <sheetView topLeftCell="A18" workbookViewId="0">
      <selection activeCell="C31" sqref="C31"/>
    </sheetView>
  </sheetViews>
  <sheetFormatPr baseColWidth="10" defaultRowHeight="15" x14ac:dyDescent="0.25"/>
  <cols>
    <col min="1" max="1" width="3.7109375" style="2" customWidth="1"/>
    <col min="3" max="3" width="12" bestFit="1" customWidth="1"/>
    <col min="11" max="11" width="13.28515625" customWidth="1"/>
    <col min="12" max="22" width="11.42578125" style="2"/>
  </cols>
  <sheetData>
    <row r="1" spans="2:24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2:24" x14ac:dyDescent="0.25">
      <c r="B2" s="17" t="s">
        <v>44</v>
      </c>
      <c r="C2" s="2"/>
      <c r="D2" s="2"/>
      <c r="E2" s="2"/>
      <c r="F2" s="2"/>
      <c r="G2" s="2"/>
      <c r="H2" s="2"/>
      <c r="I2" s="2"/>
      <c r="J2" s="2"/>
      <c r="K2" s="2"/>
    </row>
    <row r="3" spans="2:24" ht="74.25" customHeight="1" x14ac:dyDescent="0.25">
      <c r="B3" s="79" t="s">
        <v>45</v>
      </c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1"/>
      <c r="X3" s="1"/>
    </row>
    <row r="4" spans="2:24" ht="63.7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"/>
      <c r="X4" s="1"/>
    </row>
    <row r="5" spans="2:24" x14ac:dyDescent="0.25">
      <c r="B5" s="2" t="s">
        <v>56</v>
      </c>
      <c r="C5" s="2"/>
      <c r="D5" s="2"/>
      <c r="E5" s="2"/>
      <c r="F5" s="2"/>
      <c r="G5" s="2"/>
      <c r="H5" s="2"/>
      <c r="I5" s="2"/>
      <c r="J5" s="2"/>
      <c r="K5" s="2"/>
    </row>
    <row r="6" spans="2:24" x14ac:dyDescent="0.25">
      <c r="B6" s="15"/>
      <c r="C6" s="20" t="s">
        <v>1</v>
      </c>
      <c r="D6" s="20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"/>
      <c r="J6" s="2"/>
      <c r="K6" s="2"/>
    </row>
    <row r="7" spans="2:24" x14ac:dyDescent="0.25">
      <c r="B7" s="19" t="s">
        <v>7</v>
      </c>
      <c r="C7" s="26">
        <v>739266.61206999945</v>
      </c>
      <c r="D7" s="26">
        <v>678346.24632000015</v>
      </c>
      <c r="E7" s="26">
        <v>1167257.7716100004</v>
      </c>
      <c r="F7" s="26">
        <v>0</v>
      </c>
      <c r="G7" s="26">
        <v>0</v>
      </c>
      <c r="H7" s="26">
        <v>0</v>
      </c>
      <c r="I7" s="2"/>
      <c r="J7" s="2"/>
      <c r="K7" s="2"/>
    </row>
    <row r="8" spans="2:24" x14ac:dyDescent="0.25">
      <c r="B8" s="19" t="s">
        <v>8</v>
      </c>
      <c r="C8" s="26">
        <v>623500.36912413593</v>
      </c>
      <c r="D8" s="26">
        <v>804273.1320445739</v>
      </c>
      <c r="E8" s="26">
        <v>1098032.6898350157</v>
      </c>
      <c r="F8" s="26">
        <v>1115372.239505176</v>
      </c>
      <c r="G8" s="26">
        <v>391980.56703830446</v>
      </c>
      <c r="H8" s="26">
        <v>5992399.5024527889</v>
      </c>
      <c r="I8" s="2"/>
      <c r="J8" s="2"/>
      <c r="K8" s="2"/>
    </row>
    <row r="9" spans="2:24" x14ac:dyDescent="0.25">
      <c r="B9" s="19" t="s">
        <v>9</v>
      </c>
      <c r="C9" s="26">
        <v>7947608.3034304846</v>
      </c>
      <c r="D9" s="26">
        <v>10624746.000531852</v>
      </c>
      <c r="E9" s="26">
        <v>11129828.716387849</v>
      </c>
      <c r="F9" s="26">
        <v>11874194.117959525</v>
      </c>
      <c r="G9" s="26">
        <v>4825874.2197991395</v>
      </c>
      <c r="H9" s="26">
        <v>69934127.641891181</v>
      </c>
      <c r="I9" s="2"/>
      <c r="J9" s="2"/>
      <c r="K9" s="2"/>
    </row>
    <row r="10" spans="2:24" x14ac:dyDescent="0.25">
      <c r="B10" s="19" t="s">
        <v>10</v>
      </c>
      <c r="C10" s="26">
        <v>140279.56784719488</v>
      </c>
      <c r="D10" s="26">
        <v>202833.25580287591</v>
      </c>
      <c r="E10" s="26">
        <v>229416.09639880294</v>
      </c>
      <c r="F10" s="26">
        <v>279483.61647290277</v>
      </c>
      <c r="G10" s="26">
        <v>101710.67184482164</v>
      </c>
      <c r="H10" s="26">
        <v>3545440.791633402</v>
      </c>
      <c r="I10" s="2"/>
      <c r="J10" s="2"/>
      <c r="K10" s="2"/>
    </row>
    <row r="11" spans="2:24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2:24" x14ac:dyDescent="0.25">
      <c r="B12" s="2" t="s">
        <v>14</v>
      </c>
      <c r="C12" s="2"/>
      <c r="D12" s="2"/>
      <c r="E12" s="2"/>
      <c r="F12" s="2"/>
      <c r="G12" s="2"/>
      <c r="H12" s="2"/>
      <c r="I12" s="2"/>
      <c r="J12" s="2"/>
      <c r="K12" s="2"/>
    </row>
    <row r="13" spans="2:24" x14ac:dyDescent="0.25">
      <c r="B13" s="15" t="s">
        <v>0</v>
      </c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"/>
      <c r="J13" s="2"/>
      <c r="K13" s="2"/>
    </row>
    <row r="14" spans="2:24" x14ac:dyDescent="0.25">
      <c r="B14" s="19" t="s">
        <v>7</v>
      </c>
      <c r="C14" s="18"/>
      <c r="D14" s="18"/>
      <c r="E14" s="18"/>
      <c r="F14" s="18"/>
      <c r="G14" s="18"/>
      <c r="H14" s="18"/>
      <c r="I14" s="2"/>
      <c r="J14" s="2"/>
      <c r="K14" s="2"/>
    </row>
    <row r="15" spans="2:24" x14ac:dyDescent="0.25">
      <c r="B15" s="19" t="s">
        <v>8</v>
      </c>
      <c r="C15" s="18"/>
      <c r="D15" s="18"/>
      <c r="E15" s="18"/>
      <c r="F15" s="18"/>
      <c r="G15" s="18"/>
      <c r="H15" s="18"/>
      <c r="I15" s="2"/>
      <c r="J15" s="2"/>
      <c r="K15" s="2"/>
    </row>
    <row r="16" spans="2:24" x14ac:dyDescent="0.25">
      <c r="B16" s="19" t="s">
        <v>9</v>
      </c>
      <c r="C16" s="18"/>
      <c r="D16" s="18"/>
      <c r="E16" s="18"/>
      <c r="F16" s="18"/>
      <c r="G16" s="18"/>
      <c r="H16" s="18"/>
      <c r="I16" s="2"/>
      <c r="J16" s="2"/>
      <c r="K16" s="2"/>
    </row>
    <row r="17" spans="2:11" x14ac:dyDescent="0.25">
      <c r="B17" s="19" t="s">
        <v>10</v>
      </c>
      <c r="C17" s="18"/>
      <c r="D17" s="18"/>
      <c r="E17" s="18"/>
      <c r="F17" s="18"/>
      <c r="G17" s="18"/>
      <c r="H17" s="18"/>
      <c r="I17" s="2"/>
      <c r="J17" s="2"/>
      <c r="K17" s="2"/>
    </row>
    <row r="18" spans="2:1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2:11" s="2" customFormat="1" x14ac:dyDescent="0.25">
      <c r="B19" s="2" t="s">
        <v>15</v>
      </c>
    </row>
    <row r="20" spans="2:11" x14ac:dyDescent="0.25">
      <c r="B20" s="17" t="s">
        <v>11</v>
      </c>
      <c r="C20" s="20" t="s">
        <v>1</v>
      </c>
      <c r="D20" s="20" t="s">
        <v>2</v>
      </c>
      <c r="E20" s="20" t="s">
        <v>3</v>
      </c>
      <c r="F20" s="20" t="s">
        <v>4</v>
      </c>
      <c r="G20" s="20" t="s">
        <v>5</v>
      </c>
      <c r="H20" s="20" t="s">
        <v>6</v>
      </c>
      <c r="I20" s="2"/>
      <c r="J20" s="2"/>
      <c r="K20" s="2"/>
    </row>
    <row r="21" spans="2:11" x14ac:dyDescent="0.25">
      <c r="B21" s="19" t="s">
        <v>7</v>
      </c>
      <c r="C21" s="18"/>
      <c r="D21" s="18"/>
      <c r="E21" s="18"/>
      <c r="F21" s="18"/>
      <c r="G21" s="18"/>
      <c r="H21" s="18"/>
      <c r="I21" s="2"/>
      <c r="J21" s="2"/>
      <c r="K21" s="2"/>
    </row>
    <row r="22" spans="2:11" x14ac:dyDescent="0.25">
      <c r="B22" s="19" t="s">
        <v>8</v>
      </c>
      <c r="C22" s="18"/>
      <c r="D22" s="18"/>
      <c r="E22" s="18"/>
      <c r="F22" s="18"/>
      <c r="G22" s="18"/>
      <c r="H22" s="18"/>
      <c r="I22" s="2"/>
      <c r="J22" s="2"/>
      <c r="K22" s="2"/>
    </row>
    <row r="23" spans="2:11" x14ac:dyDescent="0.25">
      <c r="B23" s="19" t="s">
        <v>9</v>
      </c>
      <c r="C23" s="18"/>
      <c r="D23" s="18"/>
      <c r="E23" s="18"/>
      <c r="F23" s="18"/>
      <c r="G23" s="18"/>
      <c r="H23" s="18"/>
      <c r="I23" s="2"/>
      <c r="J23" s="2"/>
      <c r="K23" s="2"/>
    </row>
    <row r="24" spans="2:11" x14ac:dyDescent="0.25">
      <c r="B24" s="19" t="s">
        <v>10</v>
      </c>
      <c r="C24" s="18"/>
      <c r="D24" s="18"/>
      <c r="E24" s="18"/>
      <c r="F24" s="18"/>
      <c r="G24" s="18"/>
      <c r="H24" s="18"/>
      <c r="I24" s="2"/>
      <c r="J24" s="2"/>
      <c r="K24" s="2"/>
    </row>
    <row r="25" spans="2:1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2:11" x14ac:dyDescent="0.25">
      <c r="B26" t="s">
        <v>12</v>
      </c>
    </row>
    <row r="27" spans="2:1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x14ac:dyDescent="0.25">
      <c r="B28" s="2" t="s">
        <v>33</v>
      </c>
      <c r="C28" s="2"/>
      <c r="D28" s="2"/>
      <c r="E28" s="2"/>
      <c r="F28" s="2"/>
      <c r="G28" s="2"/>
      <c r="H28" s="2"/>
      <c r="I28" s="2"/>
      <c r="J28" s="2"/>
      <c r="K28" s="2"/>
    </row>
    <row r="29" spans="2:11" x14ac:dyDescent="0.25">
      <c r="B29" s="17"/>
      <c r="C29" s="20" t="s">
        <v>1</v>
      </c>
      <c r="D29" s="20" t="s">
        <v>2</v>
      </c>
      <c r="E29" s="20" t="s">
        <v>3</v>
      </c>
      <c r="F29" s="20" t="s">
        <v>4</v>
      </c>
      <c r="G29" s="20" t="s">
        <v>5</v>
      </c>
      <c r="H29" s="20" t="s">
        <v>6</v>
      </c>
      <c r="I29" s="2"/>
      <c r="J29" s="2"/>
      <c r="K29" s="2"/>
    </row>
    <row r="30" spans="2:11" x14ac:dyDescent="0.25">
      <c r="B30" s="19" t="s">
        <v>7</v>
      </c>
      <c r="C30" s="18">
        <f>((C14*1000)+(C21*47))/1000</f>
        <v>0</v>
      </c>
      <c r="D30" s="18">
        <f t="shared" ref="D30:E30" si="0">((D14*1000)+(D21*47))/1000</f>
        <v>0</v>
      </c>
      <c r="E30" s="18">
        <f t="shared" si="0"/>
        <v>0</v>
      </c>
      <c r="F30" s="18"/>
      <c r="G30" s="18"/>
      <c r="H30" s="18"/>
      <c r="I30" s="2"/>
      <c r="J30" s="2"/>
      <c r="K30" s="2"/>
    </row>
    <row r="31" spans="2:11" x14ac:dyDescent="0.25">
      <c r="B31" s="19" t="s">
        <v>8</v>
      </c>
      <c r="C31" s="18">
        <f t="shared" ref="C31:H31" si="1">((C15*1000)+(C22*47))/1000</f>
        <v>0</v>
      </c>
      <c r="D31" s="18">
        <f t="shared" si="1"/>
        <v>0</v>
      </c>
      <c r="E31" s="18">
        <f t="shared" si="1"/>
        <v>0</v>
      </c>
      <c r="F31" s="18">
        <f t="shared" si="1"/>
        <v>0</v>
      </c>
      <c r="G31" s="18">
        <f t="shared" si="1"/>
        <v>0</v>
      </c>
      <c r="H31" s="18">
        <f t="shared" si="1"/>
        <v>0</v>
      </c>
      <c r="I31" s="2"/>
      <c r="J31" s="2"/>
      <c r="K31" s="2"/>
    </row>
    <row r="32" spans="2:11" x14ac:dyDescent="0.25">
      <c r="B32" s="19" t="s">
        <v>9</v>
      </c>
      <c r="C32" s="18">
        <f t="shared" ref="C32:H32" si="2">((C16*1000)+(C23*47))/1000</f>
        <v>0</v>
      </c>
      <c r="D32" s="18">
        <f t="shared" si="2"/>
        <v>0</v>
      </c>
      <c r="E32" s="18">
        <f t="shared" si="2"/>
        <v>0</v>
      </c>
      <c r="F32" s="18">
        <f t="shared" si="2"/>
        <v>0</v>
      </c>
      <c r="G32" s="18">
        <f t="shared" si="2"/>
        <v>0</v>
      </c>
      <c r="H32" s="18">
        <f t="shared" si="2"/>
        <v>0</v>
      </c>
      <c r="I32" s="2"/>
      <c r="J32" s="2"/>
      <c r="K32" s="2"/>
    </row>
    <row r="33" spans="2:11" x14ac:dyDescent="0.25">
      <c r="B33" s="19" t="s">
        <v>10</v>
      </c>
      <c r="C33" s="18">
        <f t="shared" ref="C33:H33" si="3">((C17*1000)+(C24*47))/1000</f>
        <v>0</v>
      </c>
      <c r="D33" s="18">
        <f t="shared" si="3"/>
        <v>0</v>
      </c>
      <c r="E33" s="18">
        <f t="shared" si="3"/>
        <v>0</v>
      </c>
      <c r="F33" s="18">
        <f t="shared" si="3"/>
        <v>0</v>
      </c>
      <c r="G33" s="18">
        <f t="shared" si="3"/>
        <v>0</v>
      </c>
      <c r="H33" s="18">
        <f t="shared" si="3"/>
        <v>0</v>
      </c>
      <c r="I33" s="2"/>
      <c r="J33" s="2"/>
      <c r="K33" s="2"/>
    </row>
    <row r="34" spans="2:1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x14ac:dyDescent="0.25">
      <c r="B35" s="80" t="s">
        <v>13</v>
      </c>
      <c r="C35" s="80"/>
      <c r="D35" s="80"/>
      <c r="E35" s="80"/>
      <c r="F35" s="80"/>
      <c r="G35" s="2"/>
      <c r="H35" s="2"/>
      <c r="I35" s="2"/>
      <c r="J35" s="2"/>
      <c r="K35" s="2"/>
    </row>
    <row r="36" spans="2:11" x14ac:dyDescent="0.25">
      <c r="B36" s="78">
        <f>((SUMPRODUCT(C7:H7,C30:H30))+SUMPRODUCT(C8:H8,C31:H31)+SUMPRODUCT(C32:H32,C9:H9)+SUMPRODUCT(C10:H10,C33:H33))*3</f>
        <v>0</v>
      </c>
      <c r="C36" s="78"/>
      <c r="D36" s="2" t="s">
        <v>29</v>
      </c>
      <c r="E36" s="2"/>
      <c r="F36" s="2"/>
      <c r="G36" s="2"/>
      <c r="H36" s="2"/>
      <c r="I36" s="2"/>
      <c r="J36" s="2"/>
      <c r="K36" s="2"/>
    </row>
    <row r="37" spans="2:11" x14ac:dyDescent="0.25">
      <c r="B37" s="27"/>
      <c r="C37" s="27"/>
      <c r="D37" s="2"/>
      <c r="E37" s="2"/>
      <c r="F37" s="2"/>
      <c r="G37" s="2"/>
      <c r="H37" s="2"/>
      <c r="I37" s="2"/>
      <c r="J37" s="2"/>
      <c r="K37" s="2"/>
    </row>
    <row r="38" spans="2:11" x14ac:dyDescent="0.25">
      <c r="B38" s="28" t="s">
        <v>34</v>
      </c>
      <c r="C38" s="28"/>
      <c r="D38" s="21"/>
      <c r="E38" s="21"/>
      <c r="F38" s="21"/>
      <c r="G38" s="21"/>
      <c r="H38" s="21"/>
      <c r="I38" s="2"/>
      <c r="J38" s="2"/>
      <c r="K38" s="2"/>
    </row>
    <row r="39" spans="2:11" x14ac:dyDescent="0.25">
      <c r="B39" s="78">
        <v>10109932.0324986</v>
      </c>
      <c r="C39" s="78"/>
      <c r="D39" s="2" t="s">
        <v>29</v>
      </c>
      <c r="E39" s="2"/>
      <c r="F39" s="2"/>
      <c r="G39" s="2"/>
      <c r="H39" s="2"/>
      <c r="I39" s="2"/>
      <c r="J39" s="2"/>
      <c r="K39" s="2"/>
    </row>
    <row r="40" spans="2:11" x14ac:dyDescent="0.25">
      <c r="B40" s="27"/>
      <c r="C40" s="27"/>
      <c r="D40" s="2"/>
      <c r="E40" s="2"/>
      <c r="F40" s="2"/>
      <c r="G40" s="2"/>
      <c r="H40" s="2"/>
      <c r="I40" s="2"/>
      <c r="J40" s="2"/>
      <c r="K40" s="2"/>
    </row>
    <row r="41" spans="2:11" x14ac:dyDescent="0.25">
      <c r="B41" s="28" t="s">
        <v>35</v>
      </c>
      <c r="C41" s="28"/>
      <c r="D41" s="21"/>
      <c r="E41" s="21"/>
      <c r="F41" s="21"/>
      <c r="G41" s="21"/>
      <c r="H41" s="21"/>
      <c r="I41" s="2"/>
      <c r="J41" s="2"/>
      <c r="K41" s="2"/>
    </row>
    <row r="42" spans="2:11" x14ac:dyDescent="0.25">
      <c r="B42" s="78">
        <v>569988</v>
      </c>
      <c r="C42" s="78"/>
      <c r="D42" s="2" t="s">
        <v>29</v>
      </c>
      <c r="E42" s="2"/>
      <c r="F42" s="2"/>
      <c r="G42" s="2"/>
      <c r="H42" s="2"/>
      <c r="I42" s="2"/>
      <c r="J42" s="2"/>
      <c r="K42" s="2"/>
    </row>
    <row r="43" spans="2:11" x14ac:dyDescent="0.25">
      <c r="B43" s="27"/>
      <c r="C43" s="27"/>
      <c r="D43" s="2"/>
      <c r="E43" s="2"/>
      <c r="F43" s="2"/>
      <c r="G43" s="2"/>
      <c r="H43" s="2"/>
      <c r="I43" s="2"/>
      <c r="J43" s="2"/>
      <c r="K43" s="2"/>
    </row>
    <row r="44" spans="2:11" x14ac:dyDescent="0.25">
      <c r="B44" s="28" t="s">
        <v>36</v>
      </c>
      <c r="C44" s="27"/>
      <c r="D44" s="2"/>
      <c r="E44" s="2"/>
      <c r="F44" s="2"/>
      <c r="G44" s="2"/>
      <c r="H44" s="2"/>
      <c r="I44" s="2"/>
      <c r="J44" s="2"/>
      <c r="K44" s="2"/>
    </row>
    <row r="45" spans="2:11" x14ac:dyDescent="0.25">
      <c r="B45" s="78">
        <f>SUM(B36,B39,B42)</f>
        <v>10679920.0324986</v>
      </c>
      <c r="C45" s="78"/>
      <c r="D45" s="2" t="s">
        <v>29</v>
      </c>
      <c r="E45" s="2"/>
      <c r="F45" s="2"/>
      <c r="G45" s="2"/>
      <c r="H45" s="2"/>
      <c r="I45" s="2"/>
      <c r="J45" s="2"/>
      <c r="K45" s="2"/>
    </row>
    <row r="46" spans="2:1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</row>
  </sheetData>
  <mergeCells count="6">
    <mergeCell ref="B45:C45"/>
    <mergeCell ref="B3:K4"/>
    <mergeCell ref="B35:F35"/>
    <mergeCell ref="B36:C36"/>
    <mergeCell ref="B39:C39"/>
    <mergeCell ref="B42:C4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AF514-DA0E-43A8-817E-6D5CEA79F1A2}">
  <dimension ref="A1:X40"/>
  <sheetViews>
    <sheetView topLeftCell="A4" workbookViewId="0">
      <selection activeCell="G27" sqref="G27"/>
    </sheetView>
  </sheetViews>
  <sheetFormatPr baseColWidth="10" defaultRowHeight="15" x14ac:dyDescent="0.25"/>
  <cols>
    <col min="1" max="1" width="3.7109375" style="2" customWidth="1"/>
    <col min="3" max="3" width="12" bestFit="1" customWidth="1"/>
    <col min="11" max="11" width="13.28515625" customWidth="1"/>
    <col min="12" max="22" width="11.42578125" style="2"/>
  </cols>
  <sheetData>
    <row r="1" spans="2:24" x14ac:dyDescent="0.25">
      <c r="B1" s="2"/>
      <c r="C1" s="2"/>
      <c r="D1" s="2"/>
      <c r="E1" s="2"/>
      <c r="F1" s="2"/>
      <c r="G1" s="2"/>
      <c r="H1" s="2"/>
      <c r="I1" s="2"/>
      <c r="J1" s="2"/>
      <c r="K1" s="2"/>
    </row>
    <row r="2" spans="2:24" x14ac:dyDescent="0.25">
      <c r="B2" s="17" t="s">
        <v>46</v>
      </c>
      <c r="C2" s="2"/>
      <c r="D2" s="2"/>
      <c r="E2" s="2"/>
      <c r="F2" s="2"/>
      <c r="G2" s="2"/>
      <c r="H2" s="2"/>
      <c r="I2" s="2"/>
      <c r="J2" s="2"/>
      <c r="K2" s="2"/>
    </row>
    <row r="3" spans="2:24" ht="74.25" customHeight="1" x14ac:dyDescent="0.25">
      <c r="B3" s="79" t="s">
        <v>47</v>
      </c>
      <c r="C3" s="79"/>
      <c r="D3" s="79"/>
      <c r="E3" s="79"/>
      <c r="F3" s="79"/>
      <c r="G3" s="79"/>
      <c r="H3" s="79"/>
      <c r="I3" s="79"/>
      <c r="J3" s="79"/>
      <c r="K3" s="79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1"/>
      <c r="X3" s="1"/>
    </row>
    <row r="4" spans="2:24" ht="63.75" customHeight="1" x14ac:dyDescent="0.25">
      <c r="B4" s="79"/>
      <c r="C4" s="79"/>
      <c r="D4" s="79"/>
      <c r="E4" s="79"/>
      <c r="F4" s="79"/>
      <c r="G4" s="79"/>
      <c r="H4" s="79"/>
      <c r="I4" s="79"/>
      <c r="J4" s="79"/>
      <c r="K4" s="7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"/>
      <c r="X4" s="1"/>
    </row>
    <row r="5" spans="2:24" x14ac:dyDescent="0.25">
      <c r="B5" s="2" t="s">
        <v>52</v>
      </c>
      <c r="C5" s="2"/>
      <c r="D5" s="2"/>
      <c r="E5" s="2"/>
      <c r="F5" s="2"/>
      <c r="G5" s="2"/>
      <c r="H5" s="2"/>
      <c r="I5" s="2"/>
      <c r="J5" s="2"/>
      <c r="K5" s="2"/>
    </row>
    <row r="6" spans="2:24" x14ac:dyDescent="0.25">
      <c r="B6" s="15"/>
      <c r="C6" s="20" t="s">
        <v>1</v>
      </c>
      <c r="D6" s="20" t="s">
        <v>2</v>
      </c>
      <c r="E6" s="20" t="s">
        <v>3</v>
      </c>
      <c r="F6" s="20" t="s">
        <v>4</v>
      </c>
      <c r="G6" s="20" t="s">
        <v>5</v>
      </c>
      <c r="H6" s="20" t="s">
        <v>6</v>
      </c>
      <c r="I6" s="2"/>
      <c r="J6" s="2"/>
      <c r="K6" s="2"/>
    </row>
    <row r="7" spans="2:24" x14ac:dyDescent="0.25">
      <c r="B7" s="19" t="s">
        <v>9</v>
      </c>
      <c r="C7" s="26">
        <v>8920513.8036657386</v>
      </c>
      <c r="D7" s="26">
        <v>11759687.931052925</v>
      </c>
      <c r="E7" s="26">
        <v>10661536.059253482</v>
      </c>
      <c r="F7" s="26">
        <v>12914373.351208914</v>
      </c>
      <c r="G7" s="26">
        <v>5901611.0552646238</v>
      </c>
      <c r="H7" s="26">
        <v>56878262.65749304</v>
      </c>
      <c r="I7" s="2"/>
      <c r="J7" s="2"/>
      <c r="K7" s="2"/>
    </row>
    <row r="8" spans="2:24" x14ac:dyDescent="0.25">
      <c r="B8" s="2"/>
      <c r="C8" s="2"/>
      <c r="D8" s="2"/>
      <c r="E8" s="2"/>
      <c r="F8" s="2"/>
      <c r="G8" s="2"/>
      <c r="H8" s="2"/>
      <c r="I8" s="2"/>
      <c r="J8" s="2"/>
      <c r="K8" s="2"/>
    </row>
    <row r="9" spans="2:24" x14ac:dyDescent="0.25">
      <c r="B9" s="2" t="s">
        <v>14</v>
      </c>
      <c r="C9" s="2"/>
      <c r="D9" s="2"/>
      <c r="E9" s="2"/>
      <c r="F9" s="2"/>
      <c r="G9" s="2"/>
      <c r="H9" s="2"/>
      <c r="I9" s="2"/>
      <c r="J9" s="2"/>
      <c r="K9" s="2"/>
    </row>
    <row r="10" spans="2:24" x14ac:dyDescent="0.25">
      <c r="B10" s="15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0" t="s">
        <v>5</v>
      </c>
      <c r="H10" s="20" t="s">
        <v>6</v>
      </c>
      <c r="I10" s="2"/>
      <c r="J10" s="2"/>
      <c r="K10" s="2"/>
    </row>
    <row r="11" spans="2:24" x14ac:dyDescent="0.25">
      <c r="B11" s="19" t="s">
        <v>9</v>
      </c>
      <c r="C11" s="18"/>
      <c r="D11" s="18"/>
      <c r="E11" s="18"/>
      <c r="F11" s="18"/>
      <c r="G11" s="18"/>
      <c r="H11" s="18"/>
      <c r="I11" s="2"/>
      <c r="J11" s="2"/>
      <c r="K11" s="2"/>
    </row>
    <row r="12" spans="2:24" s="2" customFormat="1" x14ac:dyDescent="0.25">
      <c r="W12"/>
      <c r="X12"/>
    </row>
    <row r="13" spans="2:24" s="2" customFormat="1" x14ac:dyDescent="0.25">
      <c r="B13" s="2" t="s">
        <v>15</v>
      </c>
    </row>
    <row r="14" spans="2:24" s="2" customFormat="1" x14ac:dyDescent="0.25">
      <c r="B14" s="17" t="s">
        <v>11</v>
      </c>
      <c r="C14" s="20" t="s">
        <v>1</v>
      </c>
      <c r="D14" s="20" t="s">
        <v>2</v>
      </c>
      <c r="E14" s="20" t="s">
        <v>3</v>
      </c>
      <c r="F14" s="20" t="s">
        <v>4</v>
      </c>
      <c r="G14" s="20" t="s">
        <v>5</v>
      </c>
      <c r="H14" s="20" t="s">
        <v>6</v>
      </c>
      <c r="W14"/>
      <c r="X14"/>
    </row>
    <row r="15" spans="2:24" s="2" customFormat="1" x14ac:dyDescent="0.25">
      <c r="B15" s="19" t="s">
        <v>9</v>
      </c>
      <c r="C15" s="18"/>
      <c r="D15" s="18"/>
      <c r="E15" s="18"/>
      <c r="F15" s="18"/>
      <c r="G15" s="18"/>
      <c r="H15" s="18"/>
      <c r="W15"/>
      <c r="X15"/>
    </row>
    <row r="16" spans="2:24" s="2" customFormat="1" x14ac:dyDescent="0.25">
      <c r="W16"/>
      <c r="X16"/>
    </row>
    <row r="17" spans="2:24" s="2" customFormat="1" x14ac:dyDescent="0.25">
      <c r="B17" t="s">
        <v>12</v>
      </c>
      <c r="C17"/>
      <c r="D17"/>
      <c r="E17"/>
      <c r="F17"/>
      <c r="G17"/>
      <c r="H17"/>
      <c r="I17"/>
      <c r="J17"/>
      <c r="K17"/>
      <c r="W17"/>
      <c r="X17"/>
    </row>
    <row r="18" spans="2:24" s="2" customFormat="1" x14ac:dyDescent="0.25">
      <c r="W18"/>
      <c r="X18"/>
    </row>
    <row r="19" spans="2:24" s="2" customFormat="1" x14ac:dyDescent="0.25">
      <c r="B19" s="2" t="s">
        <v>33</v>
      </c>
      <c r="W19"/>
      <c r="X19"/>
    </row>
    <row r="20" spans="2:24" s="2" customFormat="1" x14ac:dyDescent="0.25">
      <c r="B20" s="17"/>
      <c r="C20" s="20" t="s">
        <v>1</v>
      </c>
      <c r="D20" s="20" t="s">
        <v>2</v>
      </c>
      <c r="E20" s="20" t="s">
        <v>3</v>
      </c>
      <c r="F20" s="20" t="s">
        <v>4</v>
      </c>
      <c r="G20" s="20" t="s">
        <v>5</v>
      </c>
      <c r="H20" s="20" t="s">
        <v>6</v>
      </c>
      <c r="W20"/>
      <c r="X20"/>
    </row>
    <row r="21" spans="2:24" s="2" customFormat="1" x14ac:dyDescent="0.25">
      <c r="B21" s="19" t="s">
        <v>9</v>
      </c>
      <c r="C21" s="18">
        <f>((C11*1000)+(C15*47))/1000</f>
        <v>0</v>
      </c>
      <c r="D21" s="18">
        <f t="shared" ref="D21:H21" si="0">((D11*1000)+(D15*47))/1000</f>
        <v>0</v>
      </c>
      <c r="E21" s="18">
        <f t="shared" si="0"/>
        <v>0</v>
      </c>
      <c r="F21" s="18">
        <f t="shared" si="0"/>
        <v>0</v>
      </c>
      <c r="G21" s="18">
        <f t="shared" si="0"/>
        <v>0</v>
      </c>
      <c r="H21" s="18">
        <f t="shared" si="0"/>
        <v>0</v>
      </c>
      <c r="W21"/>
      <c r="X21"/>
    </row>
    <row r="22" spans="2:24" s="2" customFormat="1" x14ac:dyDescent="0.25">
      <c r="W22"/>
      <c r="X22"/>
    </row>
    <row r="23" spans="2:24" s="2" customFormat="1" x14ac:dyDescent="0.25">
      <c r="B23" s="80" t="s">
        <v>51</v>
      </c>
      <c r="C23" s="80"/>
      <c r="D23" s="80"/>
      <c r="E23" s="80"/>
      <c r="F23" s="80"/>
      <c r="W23"/>
      <c r="X23"/>
    </row>
    <row r="24" spans="2:24" s="2" customFormat="1" x14ac:dyDescent="0.25">
      <c r="B24" s="78">
        <f>+SUMPRODUCT(C21:H21,C7:H7)*2</f>
        <v>0</v>
      </c>
      <c r="C24" s="78"/>
      <c r="D24" s="2" t="s">
        <v>29</v>
      </c>
      <c r="W24"/>
      <c r="X24"/>
    </row>
    <row r="25" spans="2:24" s="2" customFormat="1" x14ac:dyDescent="0.25">
      <c r="B25" s="27"/>
      <c r="C25" s="27"/>
      <c r="W25"/>
      <c r="X25"/>
    </row>
    <row r="26" spans="2:24" s="2" customFormat="1" x14ac:dyDescent="0.25">
      <c r="B26" s="28" t="s">
        <v>50</v>
      </c>
      <c r="C26" s="28"/>
      <c r="D26" s="21"/>
      <c r="E26" s="21"/>
      <c r="F26" s="21"/>
      <c r="G26" s="21"/>
      <c r="H26" s="21"/>
      <c r="W26"/>
      <c r="X26"/>
    </row>
    <row r="27" spans="2:24" s="2" customFormat="1" x14ac:dyDescent="0.25">
      <c r="B27" s="78">
        <v>4060468.9048464</v>
      </c>
      <c r="C27" s="78"/>
      <c r="D27" s="2" t="s">
        <v>29</v>
      </c>
      <c r="W27"/>
      <c r="X27"/>
    </row>
    <row r="28" spans="2:24" s="2" customFormat="1" x14ac:dyDescent="0.25">
      <c r="B28" s="27"/>
      <c r="C28" s="27"/>
      <c r="W28"/>
      <c r="X28"/>
    </row>
    <row r="29" spans="2:24" s="2" customFormat="1" x14ac:dyDescent="0.25">
      <c r="B29" s="28" t="s">
        <v>49</v>
      </c>
      <c r="C29" s="28"/>
      <c r="D29" s="21"/>
      <c r="E29" s="21"/>
      <c r="F29" s="21"/>
      <c r="G29" s="21"/>
      <c r="H29" s="21"/>
      <c r="W29"/>
      <c r="X29"/>
    </row>
    <row r="30" spans="2:24" s="2" customFormat="1" x14ac:dyDescent="0.25">
      <c r="B30" s="78">
        <v>32400</v>
      </c>
      <c r="C30" s="78"/>
      <c r="D30" s="2" t="s">
        <v>29</v>
      </c>
      <c r="W30"/>
      <c r="X30"/>
    </row>
    <row r="31" spans="2:24" s="2" customFormat="1" x14ac:dyDescent="0.25">
      <c r="B31" s="27"/>
      <c r="C31" s="27"/>
      <c r="W31"/>
      <c r="X31"/>
    </row>
    <row r="32" spans="2:24" s="2" customFormat="1" x14ac:dyDescent="0.25">
      <c r="B32" s="28" t="s">
        <v>48</v>
      </c>
      <c r="C32" s="27"/>
      <c r="W32"/>
      <c r="X32"/>
    </row>
    <row r="33" spans="2:24" s="2" customFormat="1" x14ac:dyDescent="0.25">
      <c r="B33" s="78">
        <f>SUM(B24,B27,B30)</f>
        <v>4092868.9048464</v>
      </c>
      <c r="C33" s="78"/>
      <c r="D33" s="2" t="s">
        <v>29</v>
      </c>
      <c r="W33"/>
      <c r="X33"/>
    </row>
    <row r="34" spans="2:24" s="2" customFormat="1" x14ac:dyDescent="0.25">
      <c r="W34"/>
      <c r="X34"/>
    </row>
    <row r="35" spans="2:24" s="2" customFormat="1" x14ac:dyDescent="0.25">
      <c r="W35"/>
      <c r="X35"/>
    </row>
    <row r="36" spans="2:24" s="2" customFormat="1" x14ac:dyDescent="0.25">
      <c r="W36"/>
      <c r="X36"/>
    </row>
    <row r="37" spans="2:24" s="2" customFormat="1" x14ac:dyDescent="0.25">
      <c r="W37"/>
      <c r="X37"/>
    </row>
    <row r="38" spans="2:24" s="2" customFormat="1" x14ac:dyDescent="0.25">
      <c r="W38"/>
      <c r="X38"/>
    </row>
    <row r="39" spans="2:24" s="2" customFormat="1" x14ac:dyDescent="0.25">
      <c r="W39"/>
      <c r="X39"/>
    </row>
    <row r="40" spans="2:24" s="2" customFormat="1" x14ac:dyDescent="0.25">
      <c r="W40"/>
      <c r="X40"/>
    </row>
  </sheetData>
  <mergeCells count="6">
    <mergeCell ref="B33:C33"/>
    <mergeCell ref="B3:K4"/>
    <mergeCell ref="B23:F23"/>
    <mergeCell ref="B24:C24"/>
    <mergeCell ref="B27:C27"/>
    <mergeCell ref="B30:C3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554C1-0E08-49B2-B352-694CAE9EB567}">
  <dimension ref="A3:G41"/>
  <sheetViews>
    <sheetView topLeftCell="A7" workbookViewId="0">
      <selection activeCell="J34" sqref="J34"/>
    </sheetView>
  </sheetViews>
  <sheetFormatPr baseColWidth="10" defaultRowHeight="15" x14ac:dyDescent="0.25"/>
  <sheetData>
    <row r="3" spans="1:7" ht="15.75" thickBot="1" x14ac:dyDescent="0.3">
      <c r="A3" s="81" t="s">
        <v>67</v>
      </c>
      <c r="B3" s="81"/>
      <c r="C3" s="30"/>
      <c r="D3" s="30"/>
      <c r="E3" s="30"/>
      <c r="F3" s="30"/>
      <c r="G3" s="30"/>
    </row>
    <row r="4" spans="1:7" ht="15.75" thickBot="1" x14ac:dyDescent="0.3">
      <c r="A4" s="31"/>
      <c r="B4" s="32">
        <v>1</v>
      </c>
      <c r="C4" s="32">
        <v>2</v>
      </c>
      <c r="D4" s="32">
        <v>3</v>
      </c>
      <c r="E4" s="32">
        <v>4</v>
      </c>
      <c r="F4" s="32">
        <v>5</v>
      </c>
      <c r="G4" s="33">
        <v>6</v>
      </c>
    </row>
    <row r="5" spans="1:7" x14ac:dyDescent="0.25">
      <c r="A5" s="34" t="s">
        <v>7</v>
      </c>
      <c r="B5" s="35">
        <v>1.16E-3</v>
      </c>
      <c r="C5" s="36">
        <v>1.1999999999999999E-3</v>
      </c>
      <c r="D5" s="36">
        <v>1.82E-3</v>
      </c>
      <c r="E5" s="36">
        <v>0</v>
      </c>
      <c r="F5" s="36">
        <v>0</v>
      </c>
      <c r="G5" s="37">
        <v>0</v>
      </c>
    </row>
    <row r="6" spans="1:7" x14ac:dyDescent="0.25">
      <c r="A6" s="38" t="s">
        <v>8</v>
      </c>
      <c r="B6" s="39">
        <v>9.6999999999999994E-4</v>
      </c>
      <c r="C6" s="40">
        <v>1.1100000000000001E-3</v>
      </c>
      <c r="D6" s="40">
        <v>1.0400000000000001E-3</v>
      </c>
      <c r="E6" s="41">
        <v>1.3500000000000001E-3</v>
      </c>
      <c r="F6" s="41">
        <v>1.5499999999999999E-3</v>
      </c>
      <c r="G6" s="42">
        <v>1.82E-3</v>
      </c>
    </row>
    <row r="7" spans="1:7" x14ac:dyDescent="0.25">
      <c r="A7" s="38" t="s">
        <v>9</v>
      </c>
      <c r="B7" s="39">
        <v>9.6999999999999994E-4</v>
      </c>
      <c r="C7" s="40">
        <v>1.1100000000000001E-3</v>
      </c>
      <c r="D7" s="40">
        <v>1.0400000000000001E-3</v>
      </c>
      <c r="E7" s="41">
        <v>1.3500000000000001E-3</v>
      </c>
      <c r="F7" s="41">
        <v>1.5499999999999999E-3</v>
      </c>
      <c r="G7" s="42">
        <v>1.82E-3</v>
      </c>
    </row>
    <row r="8" spans="1:7" ht="15.75" thickBot="1" x14ac:dyDescent="0.3">
      <c r="A8" s="43" t="s">
        <v>10</v>
      </c>
      <c r="B8" s="44">
        <v>9.6999999999999994E-4</v>
      </c>
      <c r="C8" s="45">
        <v>1.1100000000000001E-3</v>
      </c>
      <c r="D8" s="45">
        <v>1.0400000000000001E-3</v>
      </c>
      <c r="E8" s="46">
        <v>1.3500000000000001E-3</v>
      </c>
      <c r="F8" s="46">
        <v>1.5499999999999999E-3</v>
      </c>
      <c r="G8" s="47">
        <v>1.82E-3</v>
      </c>
    </row>
    <row r="10" spans="1:7" ht="15.75" thickBot="1" x14ac:dyDescent="0.3">
      <c r="A10" s="48" t="s">
        <v>58</v>
      </c>
      <c r="B10" s="30"/>
      <c r="C10" s="30"/>
      <c r="D10" s="30"/>
      <c r="E10" s="30"/>
      <c r="F10" s="30"/>
      <c r="G10" s="30"/>
    </row>
    <row r="11" spans="1:7" ht="15.75" thickBot="1" x14ac:dyDescent="0.3">
      <c r="A11" s="31"/>
      <c r="B11" s="32">
        <v>1</v>
      </c>
      <c r="C11" s="32">
        <v>2</v>
      </c>
      <c r="D11" s="32">
        <v>3</v>
      </c>
      <c r="E11" s="32">
        <v>4</v>
      </c>
      <c r="F11" s="32">
        <v>5</v>
      </c>
      <c r="G11" s="33">
        <v>6</v>
      </c>
    </row>
    <row r="12" spans="1:7" x14ac:dyDescent="0.25">
      <c r="A12" s="34" t="s">
        <v>7</v>
      </c>
      <c r="B12" s="49">
        <v>0.14929999999999999</v>
      </c>
      <c r="C12" s="50">
        <v>0.15709999999999999</v>
      </c>
      <c r="D12" s="50">
        <v>0.20030000000000001</v>
      </c>
      <c r="E12" s="50"/>
      <c r="F12" s="50"/>
      <c r="G12" s="51"/>
    </row>
    <row r="13" spans="1:7" x14ac:dyDescent="0.25">
      <c r="A13" s="38" t="s">
        <v>8</v>
      </c>
      <c r="B13" s="52">
        <v>0.16919999999999999</v>
      </c>
      <c r="C13" s="53">
        <v>0.17860000000000001</v>
      </c>
      <c r="D13" s="53">
        <v>0.15670000000000001</v>
      </c>
      <c r="E13" s="54">
        <v>0.14699999999999999</v>
      </c>
      <c r="F13" s="54">
        <v>0.1547</v>
      </c>
      <c r="G13" s="55">
        <v>0.17219999999999999</v>
      </c>
    </row>
    <row r="14" spans="1:7" x14ac:dyDescent="0.25">
      <c r="A14" s="38" t="s">
        <v>9</v>
      </c>
      <c r="B14" s="52">
        <v>7.5600000000000001E-2</v>
      </c>
      <c r="C14" s="53">
        <v>7.8700000000000006E-2</v>
      </c>
      <c r="D14" s="53">
        <v>6.5699999999999995E-2</v>
      </c>
      <c r="E14" s="54">
        <v>6.1499999999999999E-2</v>
      </c>
      <c r="F14" s="54">
        <v>6.6100000000000006E-2</v>
      </c>
      <c r="G14" s="55">
        <v>7.7299999999999994E-2</v>
      </c>
    </row>
    <row r="15" spans="1:7" ht="15.75" thickBot="1" x14ac:dyDescent="0.3">
      <c r="A15" s="43" t="s">
        <v>10</v>
      </c>
      <c r="B15" s="56">
        <v>7.5600000000000001E-2</v>
      </c>
      <c r="C15" s="57">
        <v>7.8700000000000006E-2</v>
      </c>
      <c r="D15" s="57">
        <v>6.5699999999999995E-2</v>
      </c>
      <c r="E15" s="58">
        <v>6.1499999999999999E-2</v>
      </c>
      <c r="F15" s="58">
        <v>6.6100000000000006E-2</v>
      </c>
      <c r="G15" s="59">
        <v>7.7299999999999994E-2</v>
      </c>
    </row>
    <row r="17" spans="1:7" ht="15.75" thickBot="1" x14ac:dyDescent="0.3">
      <c r="A17" s="48" t="s">
        <v>59</v>
      </c>
      <c r="B17" s="30"/>
      <c r="C17" s="30"/>
      <c r="D17" s="30"/>
      <c r="E17" s="30"/>
      <c r="F17" s="30"/>
      <c r="G17" s="30"/>
    </row>
    <row r="18" spans="1:7" ht="15.75" thickBot="1" x14ac:dyDescent="0.3">
      <c r="A18" s="31"/>
      <c r="B18" s="32" t="s">
        <v>1</v>
      </c>
      <c r="C18" s="32" t="s">
        <v>2</v>
      </c>
      <c r="D18" s="32" t="s">
        <v>3</v>
      </c>
      <c r="E18" s="32" t="s">
        <v>4</v>
      </c>
      <c r="F18" s="32" t="s">
        <v>5</v>
      </c>
      <c r="G18" s="33" t="s">
        <v>6</v>
      </c>
    </row>
    <row r="19" spans="1:7" x14ac:dyDescent="0.25">
      <c r="A19" s="34" t="s">
        <v>7</v>
      </c>
      <c r="B19" s="60">
        <v>1.7799999999999999E-3</v>
      </c>
      <c r="C19" s="61">
        <v>2.9700000000000001E-4</v>
      </c>
      <c r="D19" s="61">
        <v>0</v>
      </c>
      <c r="E19" s="61"/>
      <c r="F19" s="61"/>
      <c r="G19" s="62"/>
    </row>
    <row r="20" spans="1:7" x14ac:dyDescent="0.25">
      <c r="A20" s="38" t="s">
        <v>8</v>
      </c>
      <c r="B20" s="63">
        <v>2.4060000000000002E-3</v>
      </c>
      <c r="C20" s="64">
        <v>1.111E-3</v>
      </c>
      <c r="D20" s="64">
        <v>7.3999999999999999E-4</v>
      </c>
      <c r="E20" s="65">
        <v>5.5500000000000005E-4</v>
      </c>
      <c r="F20" s="65">
        <v>5.5500000000000005E-4</v>
      </c>
      <c r="G20" s="66">
        <v>0</v>
      </c>
    </row>
    <row r="21" spans="1:7" x14ac:dyDescent="0.25">
      <c r="A21" s="38" t="s">
        <v>9</v>
      </c>
      <c r="B21" s="63">
        <v>1.031E-3</v>
      </c>
      <c r="C21" s="64">
        <v>4.7600000000000002E-4</v>
      </c>
      <c r="D21" s="64">
        <v>3.1700000000000001E-4</v>
      </c>
      <c r="E21" s="65">
        <v>2.3800000000000001E-4</v>
      </c>
      <c r="F21" s="65">
        <v>2.3800000000000001E-4</v>
      </c>
      <c r="G21" s="66">
        <v>0</v>
      </c>
    </row>
    <row r="22" spans="1:7" ht="15.75" thickBot="1" x14ac:dyDescent="0.3">
      <c r="A22" s="43" t="s">
        <v>10</v>
      </c>
      <c r="B22" s="67">
        <v>1.031E-3</v>
      </c>
      <c r="C22" s="68">
        <v>4.7600000000000002E-4</v>
      </c>
      <c r="D22" s="68">
        <v>3.1700000000000001E-4</v>
      </c>
      <c r="E22" s="69">
        <v>2.3800000000000001E-4</v>
      </c>
      <c r="F22" s="69">
        <v>2.3800000000000001E-4</v>
      </c>
      <c r="G22" s="70">
        <v>0</v>
      </c>
    </row>
    <row r="24" spans="1:7" ht="15.75" thickBot="1" x14ac:dyDescent="0.3">
      <c r="A24" s="48" t="s">
        <v>60</v>
      </c>
      <c r="B24" s="30"/>
      <c r="C24" s="30"/>
      <c r="D24" s="30"/>
      <c r="E24" s="30"/>
      <c r="F24" s="30"/>
      <c r="G24" s="30"/>
    </row>
    <row r="25" spans="1:7" ht="15.75" thickBot="1" x14ac:dyDescent="0.3">
      <c r="A25" s="31"/>
      <c r="B25" s="32" t="s">
        <v>1</v>
      </c>
      <c r="C25" s="32" t="s">
        <v>2</v>
      </c>
      <c r="D25" s="32" t="s">
        <v>3</v>
      </c>
      <c r="E25" s="32" t="s">
        <v>4</v>
      </c>
      <c r="F25" s="32" t="s">
        <v>5</v>
      </c>
      <c r="G25" s="33" t="s">
        <v>6</v>
      </c>
    </row>
    <row r="26" spans="1:7" x14ac:dyDescent="0.25">
      <c r="A26" s="34" t="s">
        <v>7</v>
      </c>
      <c r="B26" s="60">
        <v>0.13311800000000001</v>
      </c>
      <c r="C26" s="61">
        <v>4.1772000000000004E-2</v>
      </c>
      <c r="D26" s="61">
        <v>6.0010000000000003E-3</v>
      </c>
      <c r="E26" s="61"/>
      <c r="F26" s="61"/>
      <c r="G26" s="62"/>
    </row>
    <row r="27" spans="1:7" x14ac:dyDescent="0.25">
      <c r="A27" s="38" t="s">
        <v>8</v>
      </c>
      <c r="B27" s="63">
        <v>7.7436000000000005E-2</v>
      </c>
      <c r="C27" s="64">
        <v>5.9310000000000002E-2</v>
      </c>
      <c r="D27" s="64">
        <v>3.2101999999999999E-2</v>
      </c>
      <c r="E27" s="65">
        <v>1.7413000000000001E-2</v>
      </c>
      <c r="F27" s="65">
        <v>7.8970000000000012E-3</v>
      </c>
      <c r="G27" s="66">
        <v>5.0559999999999997E-3</v>
      </c>
    </row>
    <row r="28" spans="1:7" x14ac:dyDescent="0.25">
      <c r="A28" s="38" t="s">
        <v>9</v>
      </c>
      <c r="B28" s="63">
        <v>5.0890999999999999E-2</v>
      </c>
      <c r="C28" s="64">
        <v>3.9222E-2</v>
      </c>
      <c r="D28" s="64">
        <v>2.1930999999999999E-2</v>
      </c>
      <c r="E28" s="65">
        <v>1.2192999999999999E-2</v>
      </c>
      <c r="F28" s="65">
        <v>4.437E-3</v>
      </c>
      <c r="G28" s="66">
        <v>2.892E-3</v>
      </c>
    </row>
    <row r="29" spans="1:7" ht="15.75" thickBot="1" x14ac:dyDescent="0.3">
      <c r="A29" s="43" t="s">
        <v>10</v>
      </c>
      <c r="B29" s="67">
        <v>2.5403999999999999E-2</v>
      </c>
      <c r="C29" s="68">
        <v>1.9570999999999998E-2</v>
      </c>
      <c r="D29" s="68">
        <v>1.0940999999999999E-2</v>
      </c>
      <c r="E29" s="69">
        <v>6.1510000000000002E-3</v>
      </c>
      <c r="F29" s="69">
        <v>2.1080000000000001E-3</v>
      </c>
      <c r="G29" s="70">
        <v>1.3830000000000001E-3</v>
      </c>
    </row>
    <row r="31" spans="1:7" ht="15.75" thickBot="1" x14ac:dyDescent="0.3">
      <c r="A31" s="48" t="s">
        <v>61</v>
      </c>
      <c r="B31" s="30"/>
      <c r="C31" s="30"/>
      <c r="D31" s="30"/>
      <c r="E31" s="30"/>
      <c r="F31" s="30"/>
      <c r="G31" s="30"/>
    </row>
    <row r="32" spans="1:7" ht="15.75" thickBot="1" x14ac:dyDescent="0.3">
      <c r="A32" s="31"/>
      <c r="B32" s="32" t="s">
        <v>1</v>
      </c>
      <c r="C32" s="32" t="s">
        <v>2</v>
      </c>
      <c r="D32" s="32" t="s">
        <v>3</v>
      </c>
      <c r="E32" s="32" t="s">
        <v>4</v>
      </c>
      <c r="F32" s="32" t="s">
        <v>5</v>
      </c>
      <c r="G32" s="33" t="s">
        <v>6</v>
      </c>
    </row>
    <row r="33" spans="1:7" x14ac:dyDescent="0.25">
      <c r="A33" s="34" t="s">
        <v>7</v>
      </c>
      <c r="B33" s="60">
        <v>30.67266</v>
      </c>
      <c r="C33" s="61">
        <v>1.4243589999999999</v>
      </c>
      <c r="D33" s="61"/>
      <c r="E33" s="61"/>
      <c r="F33" s="61"/>
      <c r="G33" s="62"/>
    </row>
    <row r="34" spans="1:7" x14ac:dyDescent="0.25">
      <c r="A34" s="38" t="s">
        <v>8</v>
      </c>
      <c r="B34" s="63">
        <v>19.596985</v>
      </c>
      <c r="C34" s="64">
        <v>13.781919</v>
      </c>
      <c r="D34" s="64">
        <v>7.0053839999999994</v>
      </c>
      <c r="E34" s="65">
        <v>6.1061829999999997</v>
      </c>
      <c r="F34" s="65">
        <v>4.3993769999999994</v>
      </c>
      <c r="G34" s="66">
        <v>2.6369929999999999</v>
      </c>
    </row>
    <row r="35" spans="1:7" x14ac:dyDescent="0.25">
      <c r="A35" s="38" t="s">
        <v>9</v>
      </c>
      <c r="B35" s="63">
        <v>30.535795</v>
      </c>
      <c r="C35" s="64">
        <v>25.894704999999998</v>
      </c>
      <c r="D35" s="64">
        <v>14.909149000000001</v>
      </c>
      <c r="E35" s="65">
        <v>12.094449000000001</v>
      </c>
      <c r="F35" s="65">
        <v>3.93866</v>
      </c>
      <c r="G35" s="66">
        <v>2.1086930000000002</v>
      </c>
    </row>
    <row r="36" spans="1:7" ht="15.75" thickBot="1" x14ac:dyDescent="0.3">
      <c r="A36" s="43" t="s">
        <v>10</v>
      </c>
      <c r="B36" s="67">
        <v>20.728247</v>
      </c>
      <c r="C36" s="68">
        <v>18.003273</v>
      </c>
      <c r="D36" s="68">
        <v>9.4685189999999988</v>
      </c>
      <c r="E36" s="69">
        <v>8.6608429999999998</v>
      </c>
      <c r="F36" s="69">
        <v>2.4429149999999997</v>
      </c>
      <c r="G36" s="70">
        <v>1.368296</v>
      </c>
    </row>
    <row r="37" spans="1:7" ht="15.75" thickBot="1" x14ac:dyDescent="0.3"/>
    <row r="38" spans="1:7" x14ac:dyDescent="0.25">
      <c r="A38" s="71" t="s">
        <v>62</v>
      </c>
      <c r="B38" s="50">
        <v>1.4999999999999999E-2</v>
      </c>
      <c r="C38" s="72"/>
    </row>
    <row r="39" spans="1:7" x14ac:dyDescent="0.25">
      <c r="A39" s="73" t="s">
        <v>63</v>
      </c>
      <c r="B39" s="40">
        <f>0.0335/1000</f>
        <v>3.3500000000000001E-5</v>
      </c>
      <c r="C39" s="74" t="s">
        <v>64</v>
      </c>
    </row>
    <row r="40" spans="1:7" x14ac:dyDescent="0.25">
      <c r="A40" s="73" t="s">
        <v>65</v>
      </c>
      <c r="B40" s="40">
        <f>0.12772/1000</f>
        <v>1.2772E-4</v>
      </c>
      <c r="C40" s="74" t="s">
        <v>64</v>
      </c>
    </row>
    <row r="41" spans="1:7" ht="15.75" thickBot="1" x14ac:dyDescent="0.3">
      <c r="A41" s="75" t="s">
        <v>66</v>
      </c>
      <c r="B41" s="45">
        <v>0</v>
      </c>
      <c r="C41" s="76" t="s">
        <v>64</v>
      </c>
    </row>
  </sheetData>
  <mergeCells count="1">
    <mergeCell ref="A3:B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903C7-2DFD-43C4-A20E-D62DC451165C}">
  <dimension ref="A2:C29"/>
  <sheetViews>
    <sheetView workbookViewId="0">
      <selection activeCell="A28" sqref="A28"/>
    </sheetView>
  </sheetViews>
  <sheetFormatPr baseColWidth="10" defaultRowHeight="15" x14ac:dyDescent="0.25"/>
  <sheetData>
    <row r="2" spans="1:3" ht="15.75" thickBot="1" x14ac:dyDescent="0.3">
      <c r="A2" s="82" t="s">
        <v>70</v>
      </c>
      <c r="B2" s="82"/>
      <c r="C2" s="82"/>
    </row>
    <row r="3" spans="1:3" x14ac:dyDescent="0.25">
      <c r="A3" s="71" t="s">
        <v>68</v>
      </c>
      <c r="B3" s="50"/>
      <c r="C3" s="72" t="s">
        <v>64</v>
      </c>
    </row>
    <row r="4" spans="1:3" x14ac:dyDescent="0.25">
      <c r="A4" s="73" t="s">
        <v>69</v>
      </c>
      <c r="B4" s="77"/>
      <c r="C4" s="74" t="s">
        <v>64</v>
      </c>
    </row>
    <row r="5" spans="1:3" ht="2.25" customHeight="1" thickBot="1" x14ac:dyDescent="0.3">
      <c r="A5" s="75"/>
      <c r="B5" s="45"/>
      <c r="C5" s="76"/>
    </row>
    <row r="7" spans="1:3" ht="15.75" thickBot="1" x14ac:dyDescent="0.3">
      <c r="A7" s="82" t="s">
        <v>71</v>
      </c>
      <c r="B7" s="82"/>
      <c r="C7" s="82"/>
    </row>
    <row r="8" spans="1:3" x14ac:dyDescent="0.25">
      <c r="A8" s="71" t="s">
        <v>68</v>
      </c>
      <c r="B8" s="50"/>
      <c r="C8" s="72" t="s">
        <v>64</v>
      </c>
    </row>
    <row r="9" spans="1:3" x14ac:dyDescent="0.25">
      <c r="A9" s="73" t="s">
        <v>69</v>
      </c>
      <c r="B9" s="77"/>
      <c r="C9" s="74" t="s">
        <v>64</v>
      </c>
    </row>
    <row r="11" spans="1:3" ht="15.75" thickBot="1" x14ac:dyDescent="0.3">
      <c r="A11" s="82" t="s">
        <v>72</v>
      </c>
      <c r="B11" s="82"/>
      <c r="C11" s="82"/>
    </row>
    <row r="12" spans="1:3" x14ac:dyDescent="0.25">
      <c r="A12" s="71" t="s">
        <v>68</v>
      </c>
      <c r="B12" s="50"/>
      <c r="C12" s="72" t="s">
        <v>64</v>
      </c>
    </row>
    <row r="13" spans="1:3" x14ac:dyDescent="0.25">
      <c r="A13" s="73" t="s">
        <v>69</v>
      </c>
      <c r="B13" s="77"/>
      <c r="C13" s="74" t="s">
        <v>64</v>
      </c>
    </row>
    <row r="15" spans="1:3" ht="15.75" thickBot="1" x14ac:dyDescent="0.3">
      <c r="A15" s="82" t="s">
        <v>73</v>
      </c>
      <c r="B15" s="82"/>
      <c r="C15" s="82"/>
    </row>
    <row r="16" spans="1:3" x14ac:dyDescent="0.25">
      <c r="A16" s="71" t="s">
        <v>68</v>
      </c>
      <c r="B16" s="50"/>
      <c r="C16" s="72" t="s">
        <v>64</v>
      </c>
    </row>
    <row r="17" spans="1:3" x14ac:dyDescent="0.25">
      <c r="A17" s="73" t="s">
        <v>69</v>
      </c>
      <c r="B17" s="77"/>
      <c r="C17" s="74" t="s">
        <v>64</v>
      </c>
    </row>
    <row r="19" spans="1:3" ht="15.75" thickBot="1" x14ac:dyDescent="0.3">
      <c r="A19" s="82" t="s">
        <v>74</v>
      </c>
      <c r="B19" s="82"/>
      <c r="C19" s="82"/>
    </row>
    <row r="20" spans="1:3" x14ac:dyDescent="0.25">
      <c r="A20" s="71" t="s">
        <v>68</v>
      </c>
      <c r="B20" s="50"/>
      <c r="C20" s="72" t="s">
        <v>64</v>
      </c>
    </row>
    <row r="21" spans="1:3" x14ac:dyDescent="0.25">
      <c r="A21" s="73" t="s">
        <v>69</v>
      </c>
      <c r="B21" s="77"/>
      <c r="C21" s="74" t="s">
        <v>64</v>
      </c>
    </row>
    <row r="23" spans="1:3" ht="15.75" thickBot="1" x14ac:dyDescent="0.3">
      <c r="A23" s="82" t="s">
        <v>75</v>
      </c>
      <c r="B23" s="82"/>
      <c r="C23" s="82"/>
    </row>
    <row r="24" spans="1:3" x14ac:dyDescent="0.25">
      <c r="A24" s="71" t="s">
        <v>68</v>
      </c>
      <c r="B24" s="50"/>
      <c r="C24" s="72" t="s">
        <v>64</v>
      </c>
    </row>
    <row r="25" spans="1:3" x14ac:dyDescent="0.25">
      <c r="A25" s="73" t="s">
        <v>69</v>
      </c>
      <c r="B25" s="77"/>
      <c r="C25" s="74" t="s">
        <v>64</v>
      </c>
    </row>
    <row r="27" spans="1:3" ht="15.75" thickBot="1" x14ac:dyDescent="0.3">
      <c r="A27" s="82" t="s">
        <v>76</v>
      </c>
      <c r="B27" s="82"/>
      <c r="C27" s="82"/>
    </row>
    <row r="28" spans="1:3" x14ac:dyDescent="0.25">
      <c r="A28" s="71" t="s">
        <v>68</v>
      </c>
      <c r="B28" s="50"/>
      <c r="C28" s="72" t="s">
        <v>64</v>
      </c>
    </row>
    <row r="29" spans="1:3" x14ac:dyDescent="0.25">
      <c r="A29" s="73" t="s">
        <v>69</v>
      </c>
      <c r="B29" s="77"/>
      <c r="C29" s="74" t="s">
        <v>64</v>
      </c>
    </row>
  </sheetData>
  <mergeCells count="7">
    <mergeCell ref="A27:C27"/>
    <mergeCell ref="A2:C2"/>
    <mergeCell ref="A7:C7"/>
    <mergeCell ref="A11:C11"/>
    <mergeCell ref="A15:C15"/>
    <mergeCell ref="A19:C19"/>
    <mergeCell ref="A23:C2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0ace10e6-8c8a-46b5-9435-807f619c65c5" ContentTypeId="0x0101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F8AE60108EECA44B6D7FA80D696A656" ma:contentTypeVersion="18" ma:contentTypeDescription="Crear nuevo documento." ma:contentTypeScope="" ma:versionID="7f7fec510105ab7b115a091ef4776ca0">
  <xsd:schema xmlns:xsd="http://www.w3.org/2001/XMLSchema" xmlns:xs="http://www.w3.org/2001/XMLSchema" xmlns:p="http://schemas.microsoft.com/office/2006/metadata/properties" xmlns:ns2="24e29ef2-480e-432a-8ab4-68296c894da1" xmlns:ns3="7cdd800a-25e7-40f5-874c-863641f4c565" targetNamespace="http://schemas.microsoft.com/office/2006/metadata/properties" ma:root="true" ma:fieldsID="c4890bcd01da7ec441398180a75977fc" ns2:_="" ns3:_="">
    <xsd:import namespace="24e29ef2-480e-432a-8ab4-68296c894da1"/>
    <xsd:import namespace="7cdd800a-25e7-40f5-874c-863641f4c565"/>
    <xsd:element name="properties">
      <xsd:complexType>
        <xsd:sequence>
          <xsd:element name="documentManagement">
            <xsd:complexType>
              <xsd:all>
                <xsd:element ref="ns2:MediaServiceFastMetadata" minOccurs="0"/>
                <xsd:element ref="ns2:MediaService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e29ef2-480e-432a-8ab4-68296c894da1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dd800a-25e7-40f5-874c-863641f4c56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7F8A0F-C490-4736-BC63-6D03C4258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2BFCFB-8A86-4668-BE5D-666B2A0E9FA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8ED331A1-67F5-438B-9DD0-92AE799F2271}"/>
</file>

<file path=customXml/itemProps4.xml><?xml version="1.0" encoding="utf-8"?>
<ds:datastoreItem xmlns:ds="http://schemas.openxmlformats.org/officeDocument/2006/customXml" ds:itemID="{608B06CB-651D-4F09-8C5C-D3D4BF867C78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6cc469b7-8085-43a3-918e-5fa743515e5f"/>
    <ds:schemaRef ds:uri="8eae8d6a-d2ae-4548-8759-06199fde149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DATOS</vt:lpstr>
      <vt:lpstr>Lote 1</vt:lpstr>
      <vt:lpstr>Lote 2</vt:lpstr>
      <vt:lpstr>Lote 3</vt:lpstr>
      <vt:lpstr>Lote 4</vt:lpstr>
      <vt:lpstr>Lote 5</vt:lpstr>
      <vt:lpstr>Lote 6</vt:lpstr>
      <vt:lpstr>Lote 7</vt:lpstr>
      <vt:lpstr>Componentes Regulados</vt:lpstr>
      <vt:lpstr>Componentes ofertados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Tomas Arteaga</dc:creator>
  <cp:lastModifiedBy>Jose Maria Gonzalvez Garcia</cp:lastModifiedBy>
  <dcterms:created xsi:type="dcterms:W3CDTF">2021-08-25T10:30:47Z</dcterms:created>
  <dcterms:modified xsi:type="dcterms:W3CDTF">2021-09-07T09:06:04Z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0x0101001F8AE60108EECA44B6D7FA80D696A656</vt:lpwstr>
  </property>
</Properties>
</file>