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tomas\SUEZ\LIC CALL CENTER (2021_C19_1501) (Group) - PLIEGOS LICITACION_CONSULTOR EXTERNO - ASESOR PROYECTO\"/>
    </mc:Choice>
  </mc:AlternateContent>
  <xr:revisionPtr revIDLastSave="160" documentId="8_{C8CE11F6-D1BC-40A9-A416-569CD67BBE5F}" xr6:coauthVersionLast="47" xr6:coauthVersionMax="47" xr10:uidLastSave="{D4C4E105-7B92-4D98-9870-23C143DA7C32}"/>
  <bookViews>
    <workbookView xWindow="-120" yWindow="-120" windowWidth="29040" windowHeight="15840" xr2:uid="{BBDFF417-A0C6-4242-B020-95BCAE24A4A9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8" i="1" l="1"/>
  <c r="G28" i="1"/>
  <c r="K27" i="1"/>
  <c r="G27" i="1"/>
  <c r="K25" i="1"/>
  <c r="G25" i="1"/>
  <c r="K24" i="1"/>
  <c r="K29" i="1" s="1"/>
  <c r="G24" i="1"/>
  <c r="G29" i="1" s="1"/>
  <c r="K19" i="1"/>
  <c r="G19" i="1"/>
  <c r="K17" i="1"/>
  <c r="K20" i="1" s="1"/>
  <c r="G17" i="1"/>
  <c r="G20" i="1" s="1"/>
  <c r="K12" i="1"/>
  <c r="G12" i="1"/>
  <c r="K11" i="1"/>
  <c r="G11" i="1"/>
  <c r="K9" i="1"/>
  <c r="G9" i="1"/>
  <c r="K7" i="1" l="1"/>
  <c r="K13" i="1" s="1"/>
  <c r="K31" i="1" s="1"/>
  <c r="K34" i="1" s="1"/>
  <c r="G7" i="1" l="1"/>
  <c r="G13" i="1" s="1"/>
  <c r="G31" i="1" s="1"/>
  <c r="K33" i="1" s="1"/>
  <c r="K35" i="1" s="1"/>
  <c r="K37" i="1" s="1"/>
</calcChain>
</file>

<file path=xl/sharedStrings.xml><?xml version="1.0" encoding="utf-8"?>
<sst xmlns="http://schemas.openxmlformats.org/spreadsheetml/2006/main" count="42" uniqueCount="26">
  <si>
    <t>PRECIOS LICITACIÓN CONTACT-CENTER (2021_C19_1501)</t>
  </si>
  <si>
    <t>Volumen</t>
  </si>
  <si>
    <t xml:space="preserve">LOTE 1 </t>
  </si>
  <si>
    <t xml:space="preserve">Precios (€) </t>
  </si>
  <si>
    <t>Presupuesto Licitación (€)</t>
  </si>
  <si>
    <t>Importe Prórrogas (€)</t>
  </si>
  <si>
    <t>Servicio Atención Telefónica Comercial</t>
  </si>
  <si>
    <t xml:space="preserve">Coste Llamada </t>
  </si>
  <si>
    <t>Servicio Atención Redes Sociales (Chat y WhatsApp)</t>
  </si>
  <si>
    <t xml:space="preserve">Coste gestión </t>
  </si>
  <si>
    <t>Servicio Atención Back Office Web (Web pública y la Oficina Virtual)</t>
  </si>
  <si>
    <t>Coste servicio Gestionado</t>
  </si>
  <si>
    <t>Coste servicio Reasignado</t>
  </si>
  <si>
    <t>LOTE 2</t>
  </si>
  <si>
    <t>Servicio Back Office</t>
  </si>
  <si>
    <t>LOTE 3</t>
  </si>
  <si>
    <t>Servicio 1. Gestión de Averías para empresas Beneficiarias (excepto AB)</t>
  </si>
  <si>
    <t>Llamadas entrantes</t>
  </si>
  <si>
    <t xml:space="preserve">Llamadas salientes </t>
  </si>
  <si>
    <t>Servicio 2. Gestión de Averías para AB</t>
  </si>
  <si>
    <t>TOTAL PRESUPUESTO LICITACIÓN (€)</t>
  </si>
  <si>
    <t>IMPORTE  PRÓRROGAS (€)</t>
  </si>
  <si>
    <t>20% modificación del contrato</t>
  </si>
  <si>
    <t>Valor 9 meses Prórroga forzosa</t>
  </si>
  <si>
    <t>Valor estimado de contrato</t>
  </si>
  <si>
    <t>VALOR ESTIMADO ACUERDO MARCO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</si>
</sst>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#,##0.00\ &quot;€&quot;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4">
    <xf numFmtId="0" fontId="0" fillId="0" borderId="0" xfId="0"/>
    <xf numFmtId="0" fontId="3" fillId="0" borderId="0" xfId="0" applyFont="1"/>
    <xf numFmtId="3" fontId="0" fillId="0" borderId="0" xfId="0" applyNumberFormat="1"/>
    <xf numFmtId="43" fontId="2" fillId="0" borderId="0" xfId="1" applyFont="1"/>
    <xf numFmtId="0" fontId="0" fillId="0" borderId="8" xfId="0" applyBorder="1"/>
    <xf numFmtId="0" fontId="0" fillId="0" borderId="9" xfId="0" applyBorder="1"/>
    <xf numFmtId="3" fontId="0" fillId="0" borderId="8" xfId="0" applyNumberFormat="1" applyBorder="1"/>
    <xf numFmtId="3" fontId="0" fillId="0" borderId="9" xfId="0" applyNumberFormat="1" applyBorder="1"/>
    <xf numFmtId="3" fontId="0" fillId="0" borderId="10" xfId="0" applyNumberFormat="1" applyBorder="1"/>
    <xf numFmtId="3" fontId="0" fillId="0" borderId="11" xfId="0" applyNumberFormat="1" applyBorder="1"/>
    <xf numFmtId="3" fontId="0" fillId="0" borderId="12" xfId="0" applyNumberFormat="1" applyBorder="1"/>
    <xf numFmtId="0" fontId="0" fillId="0" borderId="5" xfId="0" applyBorder="1"/>
    <xf numFmtId="0" fontId="0" fillId="0" borderId="7" xfId="0" applyBorder="1"/>
    <xf numFmtId="0" fontId="0" fillId="0" borderId="10" xfId="0" applyBorder="1"/>
    <xf numFmtId="0" fontId="0" fillId="0" borderId="13" xfId="0" applyBorder="1"/>
    <xf numFmtId="43" fontId="2" fillId="0" borderId="14" xfId="1" applyFont="1" applyBorder="1"/>
    <xf numFmtId="0" fontId="0" fillId="0" borderId="14" xfId="0" applyBorder="1"/>
    <xf numFmtId="43" fontId="2" fillId="0" borderId="15" xfId="1" applyFont="1" applyBorder="1"/>
    <xf numFmtId="3" fontId="0" fillId="0" borderId="5" xfId="0" applyNumberFormat="1" applyBorder="1"/>
    <xf numFmtId="3" fontId="0" fillId="0" borderId="6" xfId="0" applyNumberFormat="1" applyBorder="1"/>
    <xf numFmtId="3" fontId="0" fillId="0" borderId="7" xfId="0" applyNumberFormat="1" applyBorder="1"/>
    <xf numFmtId="0" fontId="2" fillId="0" borderId="13" xfId="0" applyFont="1" applyBorder="1"/>
    <xf numFmtId="0" fontId="2" fillId="0" borderId="14" xfId="0" applyFont="1" applyBorder="1"/>
    <xf numFmtId="0" fontId="0" fillId="0" borderId="15" xfId="0" applyBorder="1"/>
    <xf numFmtId="2" fontId="0" fillId="0" borderId="0" xfId="0" applyNumberFormat="1"/>
    <xf numFmtId="43" fontId="2" fillId="0" borderId="0" xfId="1" applyFont="1" applyBorder="1"/>
    <xf numFmtId="43" fontId="2" fillId="0" borderId="9" xfId="1" applyFont="1" applyBorder="1"/>
    <xf numFmtId="43" fontId="2" fillId="0" borderId="12" xfId="1" applyFont="1" applyBorder="1"/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2" fontId="0" fillId="0" borderId="10" xfId="0" applyNumberFormat="1" applyBorder="1" applyAlignment="1">
      <alignment horizontal="center"/>
    </xf>
    <xf numFmtId="0" fontId="2" fillId="2" borderId="1" xfId="0" applyFont="1" applyFill="1" applyBorder="1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4" xfId="0" applyFont="1" applyFill="1" applyBorder="1"/>
    <xf numFmtId="0" fontId="0" fillId="3" borderId="0" xfId="0" applyFill="1"/>
    <xf numFmtId="0" fontId="2" fillId="3" borderId="0" xfId="0" applyFont="1" applyFill="1"/>
    <xf numFmtId="43" fontId="2" fillId="3" borderId="0" xfId="0" applyNumberFormat="1" applyFont="1" applyFill="1"/>
    <xf numFmtId="0" fontId="2" fillId="0" borderId="5" xfId="0" applyFont="1" applyBorder="1" applyAlignment="1">
      <alignment wrapText="1"/>
    </xf>
    <xf numFmtId="0" fontId="2" fillId="0" borderId="8" xfId="0" applyFont="1" applyBorder="1"/>
    <xf numFmtId="164" fontId="0" fillId="0" borderId="0" xfId="0" applyNumberFormat="1"/>
    <xf numFmtId="0" fontId="2" fillId="0" borderId="0" xfId="0" applyFont="1"/>
    <xf numFmtId="164" fontId="2" fillId="0" borderId="0" xfId="0" applyNumberFormat="1" applyFont="1"/>
    <xf numFmtId="43" fontId="0" fillId="0" borderId="0" xfId="0" applyNumberFormat="1"/>
    <xf numFmtId="0" fontId="2" fillId="2" borderId="0" xfId="0" applyFont="1" applyFill="1"/>
    <xf numFmtId="43" fontId="2" fillId="2" borderId="0" xfId="0" applyNumberFormat="1" applyFont="1" applyFill="1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F0638-F5A6-47A3-A9A1-2C5157A3E872}">
  <dimension ref="B3:L37"/>
  <sheetViews>
    <sheetView showGridLines="0" tabSelected="1" workbookViewId="0">
      <selection activeCell="N13" sqref="N13"/>
    </sheetView>
  </sheetViews>
  <sheetFormatPr defaultColWidth="11.42578125" defaultRowHeight="15"/>
  <cols>
    <col min="2" max="2" width="64.140625" customWidth="1"/>
    <col min="7" max="7" width="23.5703125" customWidth="1"/>
    <col min="8" max="8" width="6.7109375" customWidth="1"/>
    <col min="9" max="10" width="17" customWidth="1"/>
    <col min="11" max="11" width="21.140625" customWidth="1"/>
    <col min="12" max="12" width="14.5703125" bestFit="1" customWidth="1"/>
  </cols>
  <sheetData>
    <row r="3" spans="2:11">
      <c r="B3" s="1" t="s">
        <v>0</v>
      </c>
    </row>
    <row r="4" spans="2:11">
      <c r="D4" s="50" t="s">
        <v>1</v>
      </c>
      <c r="E4" s="51"/>
      <c r="F4" s="52"/>
      <c r="I4" s="53" t="s">
        <v>1</v>
      </c>
      <c r="J4" s="53"/>
    </row>
    <row r="5" spans="2:11">
      <c r="B5" s="31" t="s">
        <v>2</v>
      </c>
      <c r="C5" s="32" t="s">
        <v>3</v>
      </c>
      <c r="D5" s="32">
        <v>2022</v>
      </c>
      <c r="E5" s="33">
        <v>2023</v>
      </c>
      <c r="F5" s="34">
        <v>2024</v>
      </c>
      <c r="G5" s="35" t="s">
        <v>4</v>
      </c>
      <c r="I5" s="32">
        <v>2025</v>
      </c>
      <c r="J5" s="33">
        <v>2026</v>
      </c>
      <c r="K5" s="31" t="s">
        <v>5</v>
      </c>
    </row>
    <row r="6" spans="2:11">
      <c r="B6" s="21" t="s">
        <v>6</v>
      </c>
      <c r="C6" s="11"/>
      <c r="D6" s="4"/>
      <c r="F6" s="5"/>
      <c r="G6" s="14"/>
      <c r="I6" s="4"/>
      <c r="K6" s="14"/>
    </row>
    <row r="7" spans="2:11">
      <c r="B7" s="16" t="s">
        <v>7</v>
      </c>
      <c r="C7" s="28">
        <v>2.12</v>
      </c>
      <c r="D7" s="6">
        <v>1868772</v>
      </c>
      <c r="E7" s="2">
        <v>1705439</v>
      </c>
      <c r="F7" s="7">
        <v>1705439</v>
      </c>
      <c r="G7" s="15">
        <f>SUM(D7:F7)*C7</f>
        <v>11192858</v>
      </c>
      <c r="I7" s="6">
        <v>1705439</v>
      </c>
      <c r="J7" s="2">
        <v>1705439</v>
      </c>
      <c r="K7" s="15">
        <f>SUM(I7:J7)*C7</f>
        <v>7231061.3600000003</v>
      </c>
    </row>
    <row r="8" spans="2:11">
      <c r="B8" s="22" t="s">
        <v>8</v>
      </c>
      <c r="C8" s="28"/>
      <c r="D8" s="6"/>
      <c r="E8" s="2"/>
      <c r="F8" s="7"/>
      <c r="G8" s="16"/>
      <c r="I8" s="6"/>
      <c r="J8" s="2"/>
      <c r="K8" s="16"/>
    </row>
    <row r="9" spans="2:11">
      <c r="B9" s="16" t="s">
        <v>9</v>
      </c>
      <c r="C9" s="28">
        <v>1.84</v>
      </c>
      <c r="D9" s="6">
        <v>73905</v>
      </c>
      <c r="E9" s="2">
        <v>92381</v>
      </c>
      <c r="F9" s="7">
        <v>115477</v>
      </c>
      <c r="G9" s="15">
        <f>SUM(D9:F9)*C9</f>
        <v>518443.92000000004</v>
      </c>
      <c r="I9" s="6">
        <v>144346</v>
      </c>
      <c r="J9" s="2">
        <v>144346</v>
      </c>
      <c r="K9" s="15">
        <f>SUM(I9:J9)*C9</f>
        <v>531193.28</v>
      </c>
    </row>
    <row r="10" spans="2:11">
      <c r="B10" s="22" t="s">
        <v>10</v>
      </c>
      <c r="C10" s="28"/>
      <c r="D10" s="6"/>
      <c r="E10" s="2"/>
      <c r="F10" s="7"/>
      <c r="G10" s="16"/>
      <c r="I10" s="6"/>
      <c r="J10" s="2"/>
      <c r="K10" s="16"/>
    </row>
    <row r="11" spans="2:11">
      <c r="B11" s="16" t="s">
        <v>11</v>
      </c>
      <c r="C11" s="28">
        <v>2.09</v>
      </c>
      <c r="D11" s="6">
        <v>37120</v>
      </c>
      <c r="E11" s="2">
        <v>40832</v>
      </c>
      <c r="F11" s="7">
        <v>44915</v>
      </c>
      <c r="G11" s="15">
        <f>SUM(D11:F11)*C11</f>
        <v>256792.02999999997</v>
      </c>
      <c r="I11" s="6">
        <v>49407</v>
      </c>
      <c r="J11" s="2">
        <v>49407</v>
      </c>
      <c r="K11" s="15">
        <f>SUM(I11:J11)*C11</f>
        <v>206521.25999999998</v>
      </c>
    </row>
    <row r="12" spans="2:11">
      <c r="B12" s="23" t="s">
        <v>12</v>
      </c>
      <c r="C12" s="29">
        <v>0.85</v>
      </c>
      <c r="D12" s="8">
        <v>742</v>
      </c>
      <c r="E12" s="9">
        <v>817</v>
      </c>
      <c r="F12" s="10">
        <v>898</v>
      </c>
      <c r="G12" s="17">
        <f>SUM(D12:F12)*C12</f>
        <v>2088.4499999999998</v>
      </c>
      <c r="I12" s="8">
        <v>988</v>
      </c>
      <c r="J12" s="9">
        <v>988</v>
      </c>
      <c r="K12" s="17">
        <f>SUM(I12:J12)*C12</f>
        <v>1679.6</v>
      </c>
    </row>
    <row r="13" spans="2:11">
      <c r="D13" s="2"/>
      <c r="E13" s="2"/>
      <c r="F13" s="2"/>
      <c r="G13" s="3">
        <f>SUM(G7:G12)</f>
        <v>11970182.399999999</v>
      </c>
      <c r="I13" s="2"/>
      <c r="J13" s="2"/>
      <c r="K13" s="3">
        <f>SUM(K7:K12)</f>
        <v>7970455.5</v>
      </c>
    </row>
    <row r="14" spans="2:11">
      <c r="D14" s="47" t="s">
        <v>1</v>
      </c>
      <c r="E14" s="48"/>
      <c r="F14" s="49"/>
      <c r="I14" s="47" t="s">
        <v>1</v>
      </c>
      <c r="J14" s="49"/>
    </row>
    <row r="15" spans="2:11">
      <c r="B15" s="31" t="s">
        <v>13</v>
      </c>
      <c r="C15" s="32" t="s">
        <v>3</v>
      </c>
      <c r="D15" s="32">
        <v>2022</v>
      </c>
      <c r="E15" s="33">
        <v>2023</v>
      </c>
      <c r="F15" s="34">
        <v>2024</v>
      </c>
      <c r="G15" s="35" t="s">
        <v>4</v>
      </c>
      <c r="I15" s="32">
        <v>2025</v>
      </c>
      <c r="J15" s="33">
        <v>2026</v>
      </c>
      <c r="K15" s="31" t="s">
        <v>5</v>
      </c>
    </row>
    <row r="16" spans="2:11">
      <c r="B16" s="21" t="s">
        <v>6</v>
      </c>
      <c r="C16" s="4"/>
      <c r="D16" s="18"/>
      <c r="E16" s="19"/>
      <c r="F16" s="20"/>
      <c r="G16" s="14"/>
      <c r="I16" s="18"/>
      <c r="J16" s="19"/>
      <c r="K16" s="14"/>
    </row>
    <row r="17" spans="2:12">
      <c r="B17" s="16" t="s">
        <v>7</v>
      </c>
      <c r="C17" s="28">
        <v>2.63</v>
      </c>
      <c r="D17" s="6">
        <v>965103</v>
      </c>
      <c r="E17" s="2">
        <v>926498</v>
      </c>
      <c r="F17" s="7">
        <v>907968</v>
      </c>
      <c r="G17" s="15">
        <f>SUM(D17:F17)*C17</f>
        <v>7362866.4699999997</v>
      </c>
      <c r="I17" s="6">
        <v>889809</v>
      </c>
      <c r="J17" s="2">
        <v>889809</v>
      </c>
      <c r="K17" s="15">
        <f>SUM(I17:J17)*C17</f>
        <v>4680395.34</v>
      </c>
    </row>
    <row r="18" spans="2:12">
      <c r="B18" s="22" t="s">
        <v>14</v>
      </c>
      <c r="C18" s="28"/>
      <c r="D18" s="6"/>
      <c r="E18" s="2"/>
      <c r="F18" s="7"/>
      <c r="G18" s="16"/>
      <c r="I18" s="6"/>
      <c r="J18" s="2"/>
      <c r="K18" s="16"/>
    </row>
    <row r="19" spans="2:12">
      <c r="B19" s="23" t="s">
        <v>11</v>
      </c>
      <c r="C19" s="30">
        <v>2.2999999999999998</v>
      </c>
      <c r="D19" s="8">
        <v>276000</v>
      </c>
      <c r="E19" s="9">
        <v>253920</v>
      </c>
      <c r="F19" s="10">
        <v>243763</v>
      </c>
      <c r="G19" s="17">
        <f>SUM(D19:F19)*C19</f>
        <v>1779470.9</v>
      </c>
      <c r="I19" s="8">
        <v>234013</v>
      </c>
      <c r="J19" s="9">
        <v>234013</v>
      </c>
      <c r="K19" s="17">
        <f>SUM(I19:J19)*C19</f>
        <v>1076459.7999999998</v>
      </c>
    </row>
    <row r="20" spans="2:12">
      <c r="C20" s="24"/>
      <c r="D20" s="2"/>
      <c r="E20" s="2"/>
      <c r="F20" s="2"/>
      <c r="G20" s="25">
        <f>SUM(G17:G19)</f>
        <v>9142337.3699999992</v>
      </c>
      <c r="I20" s="2"/>
      <c r="J20" s="2"/>
      <c r="K20" s="25">
        <f>SUM(K17:K19)</f>
        <v>5756855.1399999997</v>
      </c>
    </row>
    <row r="21" spans="2:12">
      <c r="D21" s="47" t="s">
        <v>1</v>
      </c>
      <c r="E21" s="48"/>
      <c r="F21" s="49"/>
      <c r="I21" s="47" t="s">
        <v>1</v>
      </c>
      <c r="J21" s="49"/>
    </row>
    <row r="22" spans="2:12">
      <c r="B22" s="31" t="s">
        <v>15</v>
      </c>
      <c r="C22" s="32" t="s">
        <v>3</v>
      </c>
      <c r="D22" s="32">
        <v>2022</v>
      </c>
      <c r="E22" s="33">
        <v>2023</v>
      </c>
      <c r="F22" s="34">
        <v>2024</v>
      </c>
      <c r="G22" s="35" t="s">
        <v>4</v>
      </c>
      <c r="I22" s="32">
        <v>2025</v>
      </c>
      <c r="J22" s="33">
        <v>2026</v>
      </c>
      <c r="K22" s="31" t="s">
        <v>5</v>
      </c>
    </row>
    <row r="23" spans="2:12" ht="30">
      <c r="B23" s="39" t="s">
        <v>16</v>
      </c>
      <c r="C23" s="11"/>
      <c r="D23" s="18"/>
      <c r="E23" s="19"/>
      <c r="F23" s="20"/>
      <c r="G23" s="12"/>
      <c r="I23" s="18"/>
      <c r="J23" s="20"/>
      <c r="K23" s="12"/>
    </row>
    <row r="24" spans="2:12">
      <c r="B24" s="4" t="s">
        <v>17</v>
      </c>
      <c r="C24" s="28">
        <v>2.0499999999999998</v>
      </c>
      <c r="D24" s="6">
        <v>371632</v>
      </c>
      <c r="E24" s="2">
        <v>371632</v>
      </c>
      <c r="F24" s="7">
        <v>371632</v>
      </c>
      <c r="G24" s="26">
        <f>SUM(D24:F24)*C24</f>
        <v>2285536.7999999998</v>
      </c>
      <c r="I24" s="6">
        <v>371632</v>
      </c>
      <c r="J24" s="7">
        <v>371632</v>
      </c>
      <c r="K24" s="26">
        <f>SUM(I24:J24)*C24</f>
        <v>1523691.2</v>
      </c>
    </row>
    <row r="25" spans="2:12">
      <c r="B25" s="13" t="s">
        <v>18</v>
      </c>
      <c r="C25" s="29">
        <v>1.89</v>
      </c>
      <c r="D25" s="8">
        <v>81733</v>
      </c>
      <c r="E25" s="9">
        <v>81733</v>
      </c>
      <c r="F25" s="10">
        <v>81733</v>
      </c>
      <c r="G25" s="27">
        <f>SUM(D25:F25)*C25</f>
        <v>463426.11</v>
      </c>
      <c r="I25" s="8">
        <v>81733</v>
      </c>
      <c r="J25" s="10">
        <v>81733</v>
      </c>
      <c r="K25" s="27">
        <f>SUM(I25:J25)*C25</f>
        <v>308950.74</v>
      </c>
    </row>
    <row r="26" spans="2:12">
      <c r="B26" s="40" t="s">
        <v>19</v>
      </c>
      <c r="C26" s="28"/>
      <c r="D26" s="6"/>
      <c r="E26" s="2"/>
      <c r="F26" s="7"/>
      <c r="G26" s="5"/>
      <c r="I26" s="6"/>
      <c r="J26" s="7"/>
      <c r="K26" s="5"/>
    </row>
    <row r="27" spans="2:12">
      <c r="B27" s="4" t="s">
        <v>17</v>
      </c>
      <c r="C27" s="28">
        <v>2.0499999999999998</v>
      </c>
      <c r="D27" s="6">
        <v>84000</v>
      </c>
      <c r="E27" s="2">
        <v>84000</v>
      </c>
      <c r="F27" s="7">
        <v>84000</v>
      </c>
      <c r="G27" s="26">
        <f>SUM(D27:F27)*C27</f>
        <v>516599.99999999994</v>
      </c>
      <c r="I27" s="6">
        <v>84000</v>
      </c>
      <c r="J27" s="7">
        <v>84000</v>
      </c>
      <c r="K27" s="26">
        <f>SUM(I27:J27)*C27</f>
        <v>344399.99999999994</v>
      </c>
    </row>
    <row r="28" spans="2:12">
      <c r="B28" s="13" t="s">
        <v>18</v>
      </c>
      <c r="C28" s="29">
        <v>1.89</v>
      </c>
      <c r="D28" s="8">
        <v>400</v>
      </c>
      <c r="E28" s="9">
        <v>400</v>
      </c>
      <c r="F28" s="10">
        <v>400</v>
      </c>
      <c r="G28" s="27">
        <f>SUM(D28:F28)*C28</f>
        <v>2268</v>
      </c>
      <c r="I28" s="8">
        <v>400</v>
      </c>
      <c r="J28" s="10">
        <v>400</v>
      </c>
      <c r="K28" s="27">
        <f>SUM(I28:J28)*C28</f>
        <v>1512</v>
      </c>
    </row>
    <row r="29" spans="2:12">
      <c r="G29" s="25">
        <f>SUM(G24:G28)</f>
        <v>3267830.9099999997</v>
      </c>
      <c r="K29" s="25">
        <f>SUM(K24:K28)</f>
        <v>2178553.94</v>
      </c>
      <c r="L29" s="44"/>
    </row>
    <row r="31" spans="2:12">
      <c r="B31" s="36"/>
      <c r="C31" s="36"/>
      <c r="D31" s="37" t="s">
        <v>20</v>
      </c>
      <c r="E31" s="37"/>
      <c r="F31" s="37"/>
      <c r="G31" s="38">
        <f>SUM(G29,G20,G13)</f>
        <v>24380350.68</v>
      </c>
      <c r="I31" s="37" t="s">
        <v>21</v>
      </c>
      <c r="J31" s="37"/>
      <c r="K31" s="38">
        <f>SUM(K29,K20,K13)</f>
        <v>15905864.58</v>
      </c>
    </row>
    <row r="32" spans="2:12" ht="12" customHeight="1"/>
    <row r="33" spans="9:11">
      <c r="I33" t="s">
        <v>22</v>
      </c>
      <c r="K33" s="41">
        <f>0.2*G31</f>
        <v>4876070.1359999999</v>
      </c>
    </row>
    <row r="34" spans="9:11">
      <c r="I34" t="s">
        <v>23</v>
      </c>
      <c r="K34" s="41">
        <f>K31/24*9</f>
        <v>5964699.2175000003</v>
      </c>
    </row>
    <row r="35" spans="9:11">
      <c r="I35" s="42" t="s">
        <v>24</v>
      </c>
      <c r="J35" s="42"/>
      <c r="K35" s="43">
        <f>SUM(P31,K34,K33)</f>
        <v>10840769.353500001</v>
      </c>
    </row>
    <row r="37" spans="9:11">
      <c r="I37" s="45" t="s">
        <v>25</v>
      </c>
      <c r="J37" s="45"/>
      <c r="K37" s="46">
        <f>SUM(G31,K31,K35)</f>
        <v>51126984.613499999</v>
      </c>
    </row>
  </sheetData>
  <mergeCells count="6">
    <mergeCell ref="D14:F14"/>
    <mergeCell ref="D4:F4"/>
    <mergeCell ref="D21:F21"/>
    <mergeCell ref="I4:J4"/>
    <mergeCell ref="I14:J14"/>
    <mergeCell ref="I21:J2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haredContentType xmlns="Microsoft.SharePoint.Taxonomy.ContentTypeSync" SourceId="0ace10e6-8c8a-46b5-9435-807f619c65c5" ContentTypeId="0x0101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25962506D4BD749ADE768C62716424B" ma:contentTypeVersion="8" ma:contentTypeDescription="Crear nuevo documento." ma:contentTypeScope="" ma:versionID="cbf5892f85173ec3fcda26d0021d0f16">
  <xsd:schema xmlns:xsd="http://www.w3.org/2001/XMLSchema" xmlns:xs="http://www.w3.org/2001/XMLSchema" xmlns:p="http://schemas.microsoft.com/office/2006/metadata/properties" xmlns:ns2="7baea590-31fd-475f-b842-0c4ccd6f9abc" xmlns:ns3="93dd3f65-fc8a-4c14-9cf3-c00bbd719c7c" targetNamespace="http://schemas.microsoft.com/office/2006/metadata/properties" ma:root="true" ma:fieldsID="8dcd5db44e5bb9ba4fa8763d59c210af" ns2:_="" ns3:_="">
    <xsd:import namespace="7baea590-31fd-475f-b842-0c4ccd6f9abc"/>
    <xsd:import namespace="93dd3f65-fc8a-4c14-9cf3-c00bbd719c7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aea590-31fd-475f-b842-0c4ccd6f9a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dd3f65-fc8a-4c14-9cf3-c00bbd719c7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7BA30D2-001C-49B0-BB1E-8EC6008B51BB}"/>
</file>

<file path=customXml/itemProps2.xml><?xml version="1.0" encoding="utf-8"?>
<ds:datastoreItem xmlns:ds="http://schemas.openxmlformats.org/officeDocument/2006/customXml" ds:itemID="{3B7AFA1C-8B22-4D28-BA5C-8858CC55169F}"/>
</file>

<file path=customXml/itemProps3.xml><?xml version="1.0" encoding="utf-8"?>
<ds:datastoreItem xmlns:ds="http://schemas.openxmlformats.org/officeDocument/2006/customXml" ds:itemID="{55773A53-93BF-47C2-83F8-2A9D4D631D69}"/>
</file>

<file path=customXml/itemProps4.xml><?xml version="1.0" encoding="utf-8"?>
<ds:datastoreItem xmlns:ds="http://schemas.openxmlformats.org/officeDocument/2006/customXml" ds:itemID="{70A6658C-E103-4DD0-8C91-22C16DB49F2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Tomas Arteaga</dc:creator>
  <cp:keywords/>
  <dc:description/>
  <cp:lastModifiedBy>Miro Torres, Jordi (RED)</cp:lastModifiedBy>
  <cp:revision/>
  <dcterms:created xsi:type="dcterms:W3CDTF">2022-01-17T09:58:28Z</dcterms:created>
  <dcterms:modified xsi:type="dcterms:W3CDTF">2022-01-24T16:11:37Z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0x010100E25962506D4BD749ADE768C62716424B</vt:lpwstr>
  </property>
</Properties>
</file>